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8215" windowHeight="11955"/>
  </bookViews>
  <sheets>
    <sheet name="PMS-2025" sheetId="1" r:id="rId1"/>
  </sheets>
  <calcPr calcId="124519"/>
  <extLst>
    <ext uri="GoogleSheetsCustomDataVersion2">
      <go:sheetsCustomData xmlns:go="http://customooxmlschemas.google.com/" r:id="" roundtripDataChecksum="VlMGhkLkRUqPZg5/K1DDQqe2J6/BQXwCH1FU173g67A="/>
    </ext>
  </extLst>
</workbook>
</file>

<file path=xl/calcChain.xml><?xml version="1.0" encoding="utf-8"?>
<calcChain xmlns="http://schemas.openxmlformats.org/spreadsheetml/2006/main">
  <c r="J143" i="1"/>
  <c r="G15"/>
  <c r="K15" s="1"/>
  <c r="J160"/>
  <c r="K159" s="1"/>
  <c r="J157"/>
  <c r="K155"/>
  <c r="J152"/>
  <c r="J151"/>
  <c r="J150"/>
  <c r="K149" s="1"/>
  <c r="J147"/>
  <c r="J146"/>
  <c r="J145"/>
  <c r="J144"/>
  <c r="J142"/>
  <c r="J141"/>
  <c r="J140"/>
  <c r="K139"/>
  <c r="I136"/>
  <c r="J134"/>
  <c r="I134"/>
  <c r="K133"/>
  <c r="I130"/>
  <c r="K129"/>
  <c r="I123"/>
  <c r="I122"/>
  <c r="I121"/>
  <c r="K120"/>
  <c r="I117"/>
  <c r="J116"/>
  <c r="I116"/>
  <c r="G115"/>
  <c r="I114"/>
  <c r="K113"/>
  <c r="K109"/>
  <c r="J105"/>
  <c r="J104"/>
  <c r="J103"/>
  <c r="J102"/>
  <c r="J101"/>
  <c r="J100"/>
  <c r="J99"/>
  <c r="K98" s="1"/>
  <c r="I95"/>
  <c r="K94" s="1"/>
  <c r="I91"/>
  <c r="K90" s="1"/>
  <c r="I87"/>
  <c r="K86" s="1"/>
  <c r="I84"/>
  <c r="K83" s="1"/>
  <c r="I80"/>
  <c r="K79" s="1"/>
  <c r="I77"/>
  <c r="K76" s="1"/>
  <c r="I73"/>
  <c r="K72" s="1"/>
  <c r="I70"/>
  <c r="K69" s="1"/>
  <c r="I67"/>
  <c r="K66" s="1"/>
  <c r="I62"/>
  <c r="K61" s="1"/>
  <c r="I58"/>
  <c r="K57" s="1"/>
  <c r="I53"/>
  <c r="K52" s="1"/>
  <c r="J47"/>
  <c r="I47"/>
  <c r="J46"/>
  <c r="I46"/>
  <c r="K45"/>
  <c r="I44"/>
  <c r="I41"/>
  <c r="I40"/>
  <c r="I39"/>
  <c r="I38"/>
  <c r="I37"/>
  <c r="K36" s="1"/>
  <c r="I35"/>
  <c r="I32"/>
  <c r="I31"/>
  <c r="I30"/>
  <c r="I29"/>
  <c r="I28"/>
  <c r="K27"/>
  <c r="I26"/>
  <c r="I21"/>
  <c r="K20"/>
  <c r="I18"/>
  <c r="K17" s="1"/>
  <c r="J163" l="1"/>
</calcChain>
</file>

<file path=xl/sharedStrings.xml><?xml version="1.0" encoding="utf-8"?>
<sst xmlns="http://schemas.openxmlformats.org/spreadsheetml/2006/main" count="229" uniqueCount="173">
  <si>
    <t xml:space="preserve">الـجـمـهـوريـة الـجـزائـرية الـديــمقـراطـيـة الـشـعـبية 
République Algérienne Démocratique et Populaire
وزارة الـتـعـلـيـم الـعــالـي و الــبحـث الـعــلمـي
Ministère de l’Enseignement Supérieur et de la Recherche Scientifique
</t>
  </si>
  <si>
    <t>Fiche de candidature pour Participation à une Manifestation Scientifique (PMS)</t>
  </si>
  <si>
    <t>Programme de mobilité à l'étranger de l'année 2024</t>
  </si>
  <si>
    <t>Conformément à l’annexe de l'arrêté ministériel n°255 du 25/02/2024</t>
  </si>
  <si>
    <t>Faculté de Génie éléctrique</t>
  </si>
  <si>
    <t>I. Identification du candidat</t>
  </si>
  <si>
    <t>NOM et Prénom :</t>
  </si>
  <si>
    <t>Grade / Statut :</t>
  </si>
  <si>
    <t>Département :</t>
  </si>
  <si>
    <t>Télécommunications</t>
  </si>
  <si>
    <t>II. Critères d'évaluation</t>
  </si>
  <si>
    <t>II.1. Grade académique</t>
  </si>
  <si>
    <r>
      <rPr>
        <sz val="10"/>
        <color theme="1"/>
        <rFont val="Cambria"/>
      </rPr>
      <t>(</t>
    </r>
    <r>
      <rPr>
        <sz val="10"/>
        <color rgb="FFFF0000"/>
        <rFont val="Cambria"/>
      </rPr>
      <t xml:space="preserve">Pr: 7 Points </t>
    </r>
    <r>
      <rPr>
        <sz val="10"/>
        <color theme="1"/>
        <rFont val="Cambria"/>
      </rPr>
      <t>/</t>
    </r>
    <r>
      <rPr>
        <sz val="10"/>
        <color rgb="FFFF0000"/>
        <rFont val="Cambria"/>
      </rPr>
      <t xml:space="preserve"> MCA: 5 Points </t>
    </r>
    <r>
      <rPr>
        <sz val="10"/>
        <color theme="1"/>
        <rFont val="Cambria"/>
      </rPr>
      <t>/</t>
    </r>
    <r>
      <rPr>
        <sz val="10"/>
        <color rgb="FFFF0000"/>
        <rFont val="Cambria"/>
      </rPr>
      <t xml:space="preserve"> MCB: 3 Points / MAB-MAA : 2 Points / DNS : 1 Point</t>
    </r>
    <r>
      <rPr>
        <sz val="10"/>
        <color theme="1"/>
        <rFont val="Cambria"/>
      </rPr>
      <t>)</t>
    </r>
  </si>
  <si>
    <t>II.2.Derniers bénéfices</t>
  </si>
  <si>
    <r>
      <rPr>
        <b/>
        <sz val="11"/>
        <color theme="1"/>
        <rFont val="Cambria"/>
      </rPr>
      <t xml:space="preserve">Derniers bénéfices
</t>
    </r>
    <r>
      <rPr>
        <sz val="11"/>
        <color theme="1"/>
        <rFont val="Cambria"/>
      </rPr>
      <t>(</t>
    </r>
    <r>
      <rPr>
        <sz val="11"/>
        <color rgb="FFFF0000"/>
        <rFont val="Cambria"/>
      </rPr>
      <t>Durant les 03 dernières années</t>
    </r>
    <r>
      <rPr>
        <sz val="11"/>
        <color theme="1"/>
        <rFont val="Cambria"/>
      </rPr>
      <t>)</t>
    </r>
  </si>
  <si>
    <t>Nombre de bénéfices :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</si>
  <si>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03 - Nombre de séjours</t>
    </r>
    <r>
      <rPr>
        <sz val="11"/>
        <color theme="1"/>
        <rFont val="Cambria"/>
      </rPr>
      <t>) :</t>
    </r>
  </si>
  <si>
    <t xml:space="preserve">II.3. Distinctions internationales </t>
  </si>
  <si>
    <t>Prix internationaux liés aux
réalisations scientifiques, brevet d’invention.</t>
  </si>
  <si>
    <r>
      <rPr>
        <b/>
        <sz val="11"/>
        <color rgb="FF0000FF"/>
        <rFont val="Cambria"/>
      </rPr>
      <t xml:space="preserve">Nombre de prix </t>
    </r>
    <r>
      <rPr>
        <b/>
        <u/>
        <sz val="11"/>
        <color rgb="FF0000FF"/>
        <rFont val="Cambria"/>
      </rPr>
      <t>internationaux</t>
    </r>
    <r>
      <rPr>
        <b/>
        <sz val="11"/>
        <color rgb="FF0000FF"/>
        <rFont val="Cambria"/>
      </rPr>
      <t xml:space="preserve"> :</t>
    </r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</si>
  <si>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10 Points/Distinction</t>
    </r>
    <r>
      <rPr>
        <sz val="11"/>
        <color theme="1"/>
        <rFont val="Cambria"/>
      </rPr>
      <t>) :</t>
    </r>
  </si>
  <si>
    <t xml:space="preserve">II.4. Publications Scientifiques </t>
  </si>
  <si>
    <r>
      <rPr>
        <b/>
        <i/>
        <sz val="10"/>
        <color rgb="FFFF0000"/>
        <rFont val="Cambria"/>
      </rPr>
      <t xml:space="preserve">Les publications doivent </t>
    </r>
    <r>
      <rPr>
        <b/>
        <i/>
        <u/>
        <sz val="10"/>
        <color rgb="FFFF0000"/>
        <rFont val="Cambria"/>
      </rPr>
      <t>satisfaire les mêmes conditions de recevabilité que celles exigées pour la soutenance d'une thèse de doctorat</t>
    </r>
    <r>
      <rPr>
        <b/>
        <i/>
        <sz val="10"/>
        <color rgb="FFFF0000"/>
        <rFont val="Cambria"/>
      </rPr>
      <t xml:space="preserve">. 
Le </t>
    </r>
    <r>
      <rPr>
        <b/>
        <i/>
        <u/>
        <sz val="10"/>
        <color rgb="FFFF0000"/>
        <rFont val="Cambria"/>
      </rPr>
      <t>nom de l'UDL-SBA</t>
    </r>
    <r>
      <rPr>
        <b/>
        <i/>
        <sz val="10"/>
        <color rgb="FFFF0000"/>
        <rFont val="Cambria"/>
      </rPr>
      <t xml:space="preserve"> doit figurer dans chacune de ces publications.</t>
    </r>
  </si>
  <si>
    <r>
      <rPr>
        <sz val="11"/>
        <color theme="1"/>
        <rFont val="Cambria"/>
      </rPr>
      <t>*</t>
    </r>
    <r>
      <rPr>
        <b/>
        <sz val="11"/>
        <color theme="1"/>
        <rFont val="Cambria"/>
      </rPr>
      <t>Publications de "catégorie I"</t>
    </r>
  </si>
  <si>
    <r>
      <rPr>
        <b/>
        <sz val="10"/>
        <color theme="1"/>
        <rFont val="Cambria"/>
      </rPr>
      <t>Publications
de Catégorie
"A"</t>
    </r>
    <r>
      <rPr>
        <b/>
        <sz val="11"/>
        <color theme="1"/>
        <rFont val="Cambria"/>
      </rPr>
      <t xml:space="preserve">
</t>
    </r>
    <r>
      <rPr>
        <sz val="10"/>
        <color rgb="FFFF0000"/>
        <rFont val="Cambria"/>
      </rPr>
      <t>(15Pts/Article)</t>
    </r>
  </si>
  <si>
    <t>Nombre Total de publications :</t>
  </si>
  <si>
    <t>Après le dernier bénéfice</t>
  </si>
  <si>
    <r>
      <rPr>
        <b/>
        <sz val="11"/>
        <color theme="1"/>
        <rFont val="Cambria"/>
      </rPr>
      <t xml:space="preserve">Veuillez indiquer le </t>
    </r>
    <r>
      <rPr>
        <b/>
        <u/>
        <sz val="11"/>
        <color theme="1"/>
        <rFont val="Cambria"/>
      </rPr>
      <t>nombre de publications</t>
    </r>
    <r>
      <rPr>
        <b/>
        <sz val="11"/>
        <color theme="1"/>
        <rFont val="Cambria"/>
      </rPr>
      <t xml:space="preserve"> où vous êtes :</t>
    </r>
  </si>
  <si>
    <t>Nombre</t>
  </si>
  <si>
    <t>Nombre de Points</t>
  </si>
  <si>
    <r>
      <rPr>
        <sz val="11"/>
        <color theme="1"/>
        <rFont val="Cambria"/>
      </rPr>
      <t>1er Auteur (</t>
    </r>
    <r>
      <rPr>
        <sz val="11"/>
        <color rgb="FFFF0000"/>
        <rFont val="Cambria"/>
      </rPr>
      <t>100%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</si>
  <si>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 xml:space="preserve">       2ème Auteur (</t>
    </r>
    <r>
      <rPr>
        <sz val="11"/>
        <color rgb="FFFF0000"/>
        <rFont val="Cambria"/>
      </rPr>
      <t>90%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</si>
  <si>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3ème Auteur (</t>
    </r>
    <r>
      <rPr>
        <sz val="11"/>
        <color rgb="FFFF0000"/>
        <rFont val="Cambria"/>
      </rPr>
      <t>80%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</si>
  <si>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4ème Auteur (</t>
    </r>
    <r>
      <rPr>
        <sz val="11"/>
        <color rgb="FFFF0000"/>
        <rFont val="Cambria"/>
      </rPr>
      <t>70%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</si>
  <si>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5ème Auteur ou plus (</t>
    </r>
    <r>
      <rPr>
        <sz val="11"/>
        <color rgb="FFFF0000"/>
        <rFont val="Cambria"/>
      </rPr>
      <t>50% Points</t>
    </r>
    <r>
      <rPr>
        <sz val="11"/>
        <color theme="1"/>
        <rFont val="Cambria"/>
      </rPr>
      <t>):</t>
    </r>
  </si>
  <si>
    <t xml:space="preserve">J'atteste que le nom de l'Université de L'UDL-SBA figure dans chacune de ces publications : </t>
  </si>
  <si>
    <t>Oui</t>
  </si>
  <si>
    <r>
      <rPr>
        <b/>
        <sz val="10"/>
        <color theme="1"/>
        <rFont val="Cambria"/>
      </rPr>
      <t>Publications
de Catégorie
"B"</t>
    </r>
    <r>
      <rPr>
        <b/>
        <sz val="11"/>
        <color theme="1"/>
        <rFont val="Cambria"/>
      </rPr>
      <t xml:space="preserve">
</t>
    </r>
    <r>
      <rPr>
        <sz val="10"/>
        <color rgb="FFFF0000"/>
        <rFont val="Cambria"/>
      </rPr>
      <t>(10Pts/Article)</t>
    </r>
  </si>
  <si>
    <r>
      <rPr>
        <b/>
        <sz val="11"/>
        <color theme="1"/>
        <rFont val="Cambria"/>
      </rPr>
      <t xml:space="preserve">Veuillez indiquer le </t>
    </r>
    <r>
      <rPr>
        <b/>
        <u/>
        <sz val="11"/>
        <color theme="1"/>
        <rFont val="Cambria"/>
      </rPr>
      <t>nombre de publications</t>
    </r>
    <r>
      <rPr>
        <b/>
        <sz val="11"/>
        <color theme="1"/>
        <rFont val="Cambria"/>
      </rPr>
      <t xml:space="preserve"> où vous êtes :</t>
    </r>
  </si>
  <si>
    <r>
      <rPr>
        <sz val="11"/>
        <color theme="1"/>
        <rFont val="Cambria"/>
      </rPr>
      <t>1er Auteur (</t>
    </r>
    <r>
      <rPr>
        <sz val="11"/>
        <color rgb="FFFF0000"/>
        <rFont val="Cambria"/>
      </rPr>
      <t>100%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</si>
  <si>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 xml:space="preserve">       2ème Auteur (</t>
    </r>
    <r>
      <rPr>
        <sz val="11"/>
        <color rgb="FFFF0000"/>
        <rFont val="Cambria"/>
      </rPr>
      <t>90%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</si>
  <si>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3ème Auteur (</t>
    </r>
    <r>
      <rPr>
        <sz val="11"/>
        <color rgb="FFFF0000"/>
        <rFont val="Cambria"/>
      </rPr>
      <t>80%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</si>
  <si>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4ème Auteur (</t>
    </r>
    <r>
      <rPr>
        <sz val="11"/>
        <color rgb="FFFF0000"/>
        <rFont val="Cambria"/>
      </rPr>
      <t>70% Points</t>
    </r>
    <r>
      <rPr>
        <sz val="11"/>
        <color theme="1"/>
        <rFont val="Cambria"/>
      </rPr>
      <t>) :</t>
    </r>
  </si>
  <si>
    <r>
      <rPr>
        <sz val="11"/>
        <color theme="1"/>
        <rFont val="Cambria"/>
      </rPr>
      <t>5ème Auteur ou plus (</t>
    </r>
    <r>
      <rPr>
        <sz val="11"/>
        <color rgb="FFFF0000"/>
        <rFont val="Cambria"/>
      </rPr>
      <t>50% Points</t>
    </r>
    <r>
      <rPr>
        <sz val="11"/>
        <color theme="1"/>
        <rFont val="Cambria"/>
      </rPr>
      <t>):</t>
    </r>
  </si>
  <si>
    <t>· Publications de "catégorie II" (Maximum: 02 Publications)</t>
  </si>
  <si>
    <r>
      <rPr>
        <b/>
        <sz val="10"/>
        <color theme="1"/>
        <rFont val="Cambria"/>
      </rPr>
      <t>Publications
de Catégorie
"C"</t>
    </r>
    <r>
      <rPr>
        <b/>
        <sz val="11"/>
        <color theme="1"/>
        <rFont val="Cambria"/>
      </rPr>
      <t xml:space="preserve">
</t>
    </r>
    <r>
      <rPr>
        <sz val="10"/>
        <color rgb="FFFF0000"/>
        <rFont val="Cambria"/>
      </rPr>
      <t>(05Pts/Article)</t>
    </r>
  </si>
  <si>
    <r>
      <rPr>
        <b/>
        <sz val="11"/>
        <color rgb="FF0000FF"/>
        <rFont val="Cambria"/>
      </rPr>
      <t>Nombre de publications (</t>
    </r>
    <r>
      <rPr>
        <b/>
        <sz val="11"/>
        <color rgb="FFFF0000"/>
        <rFont val="Cambria"/>
      </rPr>
      <t>Max.02</t>
    </r>
    <r>
      <rPr>
        <b/>
        <sz val="11"/>
        <color rgb="FF0000FF"/>
        <rFont val="Cambria"/>
      </rPr>
      <t>) :</t>
    </r>
  </si>
  <si>
    <r>
      <rPr>
        <b/>
        <sz val="11"/>
        <color theme="1"/>
        <rFont val="Cambria"/>
      </rPr>
      <t xml:space="preserve">Veuillez indiquer </t>
    </r>
    <r>
      <rPr>
        <b/>
        <u/>
        <sz val="11"/>
        <color theme="1"/>
        <rFont val="Cambria"/>
      </rPr>
      <t>votre position</t>
    </r>
    <r>
      <rPr>
        <b/>
        <sz val="11"/>
        <color theme="1"/>
        <rFont val="Cambria"/>
      </rPr>
      <t xml:space="preserve"> parmi les auteurs:</t>
    </r>
  </si>
  <si>
    <t>Position</t>
  </si>
  <si>
    <r>
      <rPr>
        <sz val="11"/>
        <color theme="1"/>
        <rFont val="Cambria"/>
      </rPr>
      <t xml:space="preserve">Dans la </t>
    </r>
    <r>
      <rPr>
        <u/>
        <sz val="11"/>
        <color theme="1"/>
        <rFont val="Cambria"/>
      </rPr>
      <t>1ère Publication</t>
    </r>
    <r>
      <rPr>
        <sz val="11"/>
        <color theme="1"/>
        <rFont val="Cambria"/>
      </rPr>
      <t>, je suis à la position :</t>
    </r>
  </si>
  <si>
    <r>
      <rPr>
        <sz val="11"/>
        <color theme="1"/>
        <rFont val="Cambria"/>
      </rPr>
      <t xml:space="preserve">Dans la </t>
    </r>
    <r>
      <rPr>
        <u/>
        <sz val="11"/>
        <color theme="1"/>
        <rFont val="Cambria"/>
      </rPr>
      <t>2ème Publication</t>
    </r>
    <r>
      <rPr>
        <sz val="11"/>
        <color theme="1"/>
        <rFont val="Cambria"/>
      </rPr>
      <t>, je suis à la position :</t>
    </r>
  </si>
  <si>
    <r>
      <rPr>
        <b/>
        <sz val="12"/>
        <color theme="1"/>
        <rFont val="Cambria"/>
      </rPr>
      <t xml:space="preserve">II.5. Communications </t>
    </r>
    <r>
      <rPr>
        <b/>
        <sz val="11"/>
        <color theme="1"/>
        <rFont val="Cambria"/>
      </rPr>
      <t>(Après la dernière sortie)</t>
    </r>
  </si>
  <si>
    <r>
      <rPr>
        <sz val="11"/>
        <color theme="1"/>
        <rFont val="Cambria"/>
      </rPr>
      <t>*</t>
    </r>
    <r>
      <rPr>
        <b/>
        <sz val="11"/>
        <color theme="1"/>
        <rFont val="Cambria"/>
      </rPr>
      <t>Communications Internationales indexées</t>
    </r>
  </si>
  <si>
    <r>
      <rPr>
        <b/>
        <sz val="11"/>
        <color theme="1"/>
        <rFont val="Cambria"/>
      </rPr>
      <t xml:space="preserve">Communications Internationales 
</t>
    </r>
    <r>
      <rPr>
        <b/>
        <sz val="11"/>
        <color rgb="FFFF0000"/>
        <rFont val="Cambria"/>
      </rPr>
      <t>Indexées (Scopus, WOS)</t>
    </r>
  </si>
  <si>
    <r>
      <rPr>
        <b/>
        <sz val="11"/>
        <color rgb="FF0000FF"/>
        <rFont val="Cambria"/>
      </rPr>
      <t xml:space="preserve">Nombre de Communications </t>
    </r>
    <r>
      <rPr>
        <b/>
        <u/>
        <sz val="11"/>
        <color rgb="FF0000FF"/>
        <rFont val="Cambria"/>
      </rPr>
      <t>indexées</t>
    </r>
    <r>
      <rPr>
        <b/>
        <sz val="11"/>
        <color rgb="FF0000FF"/>
        <rFont val="Cambria"/>
      </rPr>
      <t xml:space="preserve"> :</t>
    </r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</si>
  <si>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6 Points/Comm.</t>
    </r>
    <r>
      <rPr>
        <sz val="11"/>
        <color theme="1"/>
        <rFont val="Cambria"/>
      </rPr>
      <t>) :</t>
    </r>
  </si>
  <si>
    <t xml:space="preserve">J'atteste que le nom de l'Université de L'UDL-SBA figure dans chacune de ces communications : </t>
  </si>
  <si>
    <r>
      <rPr>
        <sz val="11"/>
        <color theme="1"/>
        <rFont val="Cambria"/>
      </rPr>
      <t>*</t>
    </r>
    <r>
      <rPr>
        <b/>
        <sz val="11"/>
        <color theme="1"/>
        <rFont val="Cambria"/>
      </rPr>
      <t>Communications Internationales Non-indexées</t>
    </r>
  </si>
  <si>
    <r>
      <rPr>
        <b/>
        <sz val="11"/>
        <color theme="1"/>
        <rFont val="Cambria"/>
      </rPr>
      <t xml:space="preserve">Communications Internationales 
</t>
    </r>
    <r>
      <rPr>
        <b/>
        <sz val="11"/>
        <color rgb="FFFF0000"/>
        <rFont val="Cambria"/>
      </rPr>
      <t>Non-Indexées</t>
    </r>
    <r>
      <rPr>
        <b/>
        <sz val="11"/>
        <color theme="1"/>
        <rFont val="Cambria"/>
      </rPr>
      <t xml:space="preserve"> </t>
    </r>
  </si>
  <si>
    <r>
      <rPr>
        <b/>
        <sz val="11"/>
        <color rgb="FF0000FF"/>
        <rFont val="Cambria"/>
      </rPr>
      <t xml:space="preserve">Nombre de Communications </t>
    </r>
    <r>
      <rPr>
        <b/>
        <u/>
        <sz val="11"/>
        <color rgb="FF0000FF"/>
        <rFont val="Cambria"/>
      </rPr>
      <t>Non-indexées</t>
    </r>
    <r>
      <rPr>
        <b/>
        <sz val="11"/>
        <color rgb="FF0000FF"/>
        <rFont val="Cambria"/>
      </rPr>
      <t xml:space="preserve"> :</t>
    </r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</si>
  <si>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2 Points/Comm. Max.: 4 Comms</t>
    </r>
    <r>
      <rPr>
        <sz val="11"/>
        <color theme="1"/>
        <rFont val="Cambria"/>
      </rPr>
      <t>) :</t>
    </r>
  </si>
  <si>
    <t xml:space="preserve">J'atteste que le nom de l'Université de l'UDL-SBA figure dans chacune de ces communications : </t>
  </si>
  <si>
    <r>
      <rPr>
        <sz val="11"/>
        <color theme="1"/>
        <rFont val="Cambria"/>
      </rPr>
      <t>*</t>
    </r>
    <r>
      <rPr>
        <b/>
        <sz val="11"/>
        <color theme="1"/>
        <rFont val="Cambria"/>
      </rPr>
      <t xml:space="preserve">Communications nationales </t>
    </r>
  </si>
  <si>
    <r>
      <rPr>
        <b/>
        <sz val="11"/>
        <color theme="1"/>
        <rFont val="Cambria"/>
      </rPr>
      <t xml:space="preserve">Communications 
</t>
    </r>
    <r>
      <rPr>
        <b/>
        <sz val="11"/>
        <color rgb="FFFF0000"/>
        <rFont val="Cambria"/>
      </rPr>
      <t>Nationales</t>
    </r>
  </si>
  <si>
    <r>
      <rPr>
        <b/>
        <sz val="11"/>
        <color rgb="FF0000FF"/>
        <rFont val="Cambria"/>
      </rPr>
      <t xml:space="preserve">Nombre de Communications </t>
    </r>
    <r>
      <rPr>
        <b/>
        <u/>
        <sz val="11"/>
        <color rgb="FF0000FF"/>
        <rFont val="Cambria"/>
      </rPr>
      <t>Nationales</t>
    </r>
    <r>
      <rPr>
        <b/>
        <sz val="11"/>
        <color rgb="FF0000FF"/>
        <rFont val="Cambria"/>
      </rPr>
      <t xml:space="preserve"> :</t>
    </r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</si>
  <si>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1 Point/Comm. Max.: 4 Comms</t>
    </r>
    <r>
      <rPr>
        <sz val="11"/>
        <color theme="1"/>
        <rFont val="Cambria"/>
      </rPr>
      <t>) :</t>
    </r>
  </si>
  <si>
    <t>II.6. Projets Internationaux</t>
  </si>
  <si>
    <t>Projets de type : 
PRIMA, Erasmus+, ……etc.</t>
  </si>
  <si>
    <t xml:space="preserve">Nombre de Projets: </t>
  </si>
  <si>
    <t>(Internationaux)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</si>
  <si>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10 Points/Projet</t>
    </r>
    <r>
      <rPr>
        <sz val="11"/>
        <color theme="1"/>
        <rFont val="Cambria"/>
      </rPr>
      <t>) :</t>
    </r>
  </si>
  <si>
    <t>II.7. Projets Nationaux</t>
  </si>
  <si>
    <t>Projets de Développement Technologique avec un Partenaire Socio-Economique</t>
  </si>
  <si>
    <t>(Dével. Tech. Avec Par. S Eco.)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</si>
  <si>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5 Points/Projet</t>
    </r>
    <r>
      <rPr>
        <sz val="11"/>
        <color theme="1"/>
        <rFont val="Cambria"/>
      </rPr>
      <t>) :</t>
    </r>
  </si>
  <si>
    <t>Projets dans le cadre du programme national de recherche (PRFU, PNR, ….)</t>
  </si>
  <si>
    <t>(Prog. Nat Recherche)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</si>
  <si>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5 Points/Projet</t>
    </r>
    <r>
      <rPr>
        <sz val="11"/>
        <color theme="1"/>
        <rFont val="Cambria"/>
      </rPr>
      <t>) :</t>
    </r>
  </si>
  <si>
    <t>Encadrement 
de Thèses de doctorat (Soutenues)</t>
  </si>
  <si>
    <r>
      <rPr>
        <b/>
        <sz val="11"/>
        <color rgb="FF0000FF"/>
        <rFont val="Cambria"/>
      </rPr>
      <t xml:space="preserve">Nombre de Thèses </t>
    </r>
    <r>
      <rPr>
        <b/>
        <u/>
        <sz val="11"/>
        <color rgb="FF0000FF"/>
        <rFont val="Cambria"/>
      </rPr>
      <t>Encadrées</t>
    </r>
    <r>
      <rPr>
        <b/>
        <sz val="11"/>
        <color rgb="FF0000FF"/>
        <rFont val="Cambria"/>
      </rPr>
      <t>:</t>
    </r>
  </si>
  <si>
    <t>soutenues Après le dernier bénéfice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</si>
  <si>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5 Points/Thèse</t>
    </r>
    <r>
      <rPr>
        <sz val="11"/>
        <color theme="1"/>
        <rFont val="Cambria"/>
      </rPr>
      <t>) :</t>
    </r>
  </si>
  <si>
    <t>Co-encadrement 
de Thèses de doctorat (Soutenues)</t>
  </si>
  <si>
    <r>
      <rPr>
        <b/>
        <sz val="11"/>
        <color rgb="FF0000FF"/>
        <rFont val="Cambria"/>
      </rPr>
      <t xml:space="preserve">Nombre de Thèses </t>
    </r>
    <r>
      <rPr>
        <b/>
        <u/>
        <sz val="11"/>
        <color rgb="FF0000FF"/>
        <rFont val="Cambria"/>
      </rPr>
      <t>Co-encadrées</t>
    </r>
    <r>
      <rPr>
        <b/>
        <sz val="11"/>
        <color rgb="FF0000FF"/>
        <rFont val="Cambria"/>
      </rPr>
      <t>:</t>
    </r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</si>
  <si>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3 Points/Thèse</t>
    </r>
    <r>
      <rPr>
        <sz val="11"/>
        <color theme="1"/>
        <rFont val="Cambria"/>
      </rPr>
      <t>) :</t>
    </r>
  </si>
  <si>
    <t>Mémoires encadrés et soutenus 
dans le cadre de l'arrêté n°1275</t>
  </si>
  <si>
    <t>Nombre de mémoires :</t>
  </si>
  <si>
    <r>
      <rPr>
        <sz val="11"/>
        <color theme="1"/>
        <rFont val="Cambria"/>
      </rPr>
      <t>Nbre Points (</t>
    </r>
    <r>
      <rPr>
        <sz val="11"/>
        <color rgb="FFFF0000"/>
        <rFont val="Cambria"/>
      </rPr>
      <t>3 Points/Projet. Max.: 2 Projets</t>
    </r>
    <r>
      <rPr>
        <sz val="11"/>
        <color theme="1"/>
        <rFont val="Cambria"/>
      </rPr>
      <t>):</t>
    </r>
  </si>
  <si>
    <r>
      <rPr>
        <b/>
        <sz val="11"/>
        <color theme="1"/>
        <rFont val="Cambria"/>
      </rPr>
      <t xml:space="preserve">Projets encadrés, dans le cadre de l'arrêté n°1275, </t>
    </r>
    <r>
      <rPr>
        <b/>
        <u/>
        <sz val="11"/>
        <color theme="1"/>
        <rFont val="Cambria"/>
      </rPr>
      <t>ayant obtenu le label</t>
    </r>
    <r>
      <rPr>
        <b/>
        <sz val="11"/>
        <color theme="1"/>
        <rFont val="Cambria"/>
      </rPr>
      <t xml:space="preserve"> “Projet innovant” ou “Projet Startup”
</t>
    </r>
  </si>
  <si>
    <t>Nombre de Projets (avec Label):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</si>
  <si>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5 Points/Projet</t>
    </r>
    <r>
      <rPr>
        <sz val="11"/>
        <color theme="1"/>
        <rFont val="Cambria"/>
      </rPr>
      <t>):</t>
    </r>
  </si>
  <si>
    <t>Mémoires de Master Encadrés 
et Soutenus</t>
  </si>
  <si>
    <t>Nombre de Mémoires de Master :</t>
  </si>
  <si>
    <t>soutenus Après le dernier bénéfice</t>
  </si>
  <si>
    <r>
      <rPr>
        <sz val="11"/>
        <color theme="1"/>
        <rFont val="Cambria"/>
      </rPr>
      <t>Nbre Points (</t>
    </r>
    <r>
      <rPr>
        <sz val="11"/>
        <color rgb="FFFF0000"/>
        <rFont val="Cambria"/>
      </rPr>
      <t>1 Point/Mémoire. Max.:3 Mémoires.</t>
    </r>
    <r>
      <rPr>
        <sz val="11"/>
        <color theme="1"/>
        <rFont val="Cambria"/>
      </rPr>
      <t>):</t>
    </r>
  </si>
  <si>
    <t xml:space="preserve">II.11. Enseignements de Tronc Commun </t>
  </si>
  <si>
    <t>Enseignements (Cours magistraux)
en Tronc Commun</t>
  </si>
  <si>
    <t>Nombre de Cours (Tronc Comm.):</t>
  </si>
  <si>
    <r>
      <rPr>
        <sz val="11"/>
        <color theme="1"/>
        <rFont val="Cambria"/>
      </rPr>
      <t>Nbre Points (</t>
    </r>
    <r>
      <rPr>
        <sz val="11"/>
        <color rgb="FFFF0000"/>
        <rFont val="Cambria"/>
      </rPr>
      <t>2 Points/Cours.</t>
    </r>
    <r>
      <rPr>
        <sz val="11"/>
        <color theme="1"/>
        <rFont val="Cambria"/>
      </rPr>
      <t xml:space="preserve"> </t>
    </r>
    <r>
      <rPr>
        <sz val="11"/>
        <color rgb="FFFF0000"/>
        <rFont val="Cambria"/>
      </rPr>
      <t>Max.: 01 Cours.</t>
    </r>
    <r>
      <rPr>
        <sz val="11"/>
        <color theme="1"/>
        <rFont val="Cambria"/>
      </rPr>
      <t>):</t>
    </r>
  </si>
  <si>
    <t>II.12. Activités exercées dans les structures d’accompagnement de l'Université</t>
  </si>
  <si>
    <r>
      <rPr>
        <b/>
        <sz val="11"/>
        <color theme="1"/>
        <rFont val="Cambria"/>
      </rPr>
      <t xml:space="preserve"> Indiquer par</t>
    </r>
    <r>
      <rPr>
        <b/>
        <sz val="11"/>
        <color rgb="FF0000FF"/>
        <rFont val="Cambria"/>
      </rPr>
      <t xml:space="preserve"> "Oui"</t>
    </r>
    <r>
      <rPr>
        <b/>
        <sz val="11"/>
        <color theme="1"/>
        <rFont val="Cambria"/>
      </rPr>
      <t xml:space="preserve"> si vous êtes membre dans chacune des structures suivantes :</t>
    </r>
  </si>
  <si>
    <t>Non</t>
  </si>
  <si>
    <t>Nbre points</t>
  </si>
  <si>
    <r>
      <rPr>
        <b/>
        <sz val="11"/>
        <color theme="1"/>
        <rFont val="Cambria"/>
      </rPr>
      <t>Structures d’accompagnement</t>
    </r>
    <r>
      <rPr>
        <sz val="11"/>
        <color theme="1"/>
        <rFont val="Cambria"/>
      </rPr>
      <t xml:space="preserve">
(</t>
    </r>
    <r>
      <rPr>
        <sz val="11"/>
        <color rgb="FFFF0000"/>
        <rFont val="Cambria"/>
      </rPr>
      <t>1 Point/activité, Max. 03 Points</t>
    </r>
    <r>
      <rPr>
        <sz val="11"/>
        <color theme="1"/>
        <rFont val="Cambria"/>
      </rPr>
      <t>)
(Joindre l'attestation d'activité pour chaque structure indiquée)</t>
    </r>
  </si>
  <si>
    <t xml:space="preserve"> Centre de Développement de l'Entrepreneuriat (CDE)</t>
  </si>
  <si>
    <t xml:space="preserve"> Centre Des Carrières (CDC)</t>
  </si>
  <si>
    <t xml:space="preserve"> Club de Recherche d'Emploi (CRE)</t>
  </si>
  <si>
    <t xml:space="preserve"> Incubateur de l'Université</t>
  </si>
  <si>
    <t xml:space="preserve"> Centre d'Appui à la Technologie et à l'Innovation(CATI) </t>
  </si>
  <si>
    <t xml:space="preserve"> Bureau de Liaison Université – Entreprises (BLEU)</t>
  </si>
  <si>
    <r>
      <rPr>
        <b/>
        <u/>
        <sz val="11"/>
        <color rgb="FF0000FF"/>
        <rFont val="Cambria"/>
      </rPr>
      <t>Autres structures Non citées</t>
    </r>
    <r>
      <rPr>
        <b/>
        <sz val="11"/>
        <color rgb="FF0000FF"/>
        <rFont val="Cambria"/>
      </rPr>
      <t>:</t>
    </r>
    <r>
      <rPr>
        <b/>
        <sz val="11"/>
        <color rgb="FF0000FF"/>
        <rFont val="Cambria"/>
      </rPr>
      <t xml:space="preserve"> indiquer le nombre de structures où vous êtes membre:</t>
    </r>
  </si>
  <si>
    <t>II.13. Citations Scopus</t>
  </si>
  <si>
    <t>Nombre de citations :</t>
  </si>
  <si>
    <r>
      <rPr>
        <b/>
        <sz val="12"/>
        <color theme="1"/>
        <rFont val="Cambria"/>
      </rPr>
      <t xml:space="preserve">II.14. Polycopiés pédagogiques validés par les  instances scientifiques (CSF) </t>
    </r>
    <r>
      <rPr>
        <b/>
        <sz val="11"/>
        <color theme="1"/>
        <rFont val="Cambria"/>
      </rPr>
      <t>(Après la dernière sortie)</t>
    </r>
  </si>
  <si>
    <r>
      <rPr>
        <b/>
        <sz val="11"/>
        <color theme="1"/>
        <rFont val="Cambria"/>
      </rPr>
      <t xml:space="preserve">Polycopiés Pédagogiques
</t>
    </r>
    <r>
      <rPr>
        <b/>
        <i/>
        <sz val="11"/>
        <color theme="1"/>
        <rFont val="Cambria"/>
      </rPr>
      <t xml:space="preserve">
  (Justificatif: Extrait de PV, Décision ou Attestation)
</t>
    </r>
    <r>
      <rPr>
        <i/>
        <sz val="11"/>
        <color theme="1"/>
        <rFont val="Cambria"/>
      </rPr>
      <t xml:space="preserve"> </t>
    </r>
    <r>
      <rPr>
        <i/>
        <sz val="11"/>
        <color rgb="FFFF0000"/>
        <rFont val="Cambria"/>
      </rPr>
      <t>+2 Points/document</t>
    </r>
    <r>
      <rPr>
        <i/>
        <sz val="11"/>
        <color theme="1"/>
        <rFont val="Cambria"/>
      </rPr>
      <t xml:space="preserve"> s'il est "rédigé en langue anglaise"
</t>
    </r>
    <r>
      <rPr>
        <i/>
        <sz val="11"/>
        <color rgb="FFFF0000"/>
        <rFont val="Cambria"/>
      </rPr>
      <t xml:space="preserve">+2 Points/document </t>
    </r>
    <r>
      <rPr>
        <i/>
        <sz val="11"/>
        <color theme="1"/>
        <rFont val="Cambria"/>
      </rPr>
      <t>si le cours est "Enseigné en langue anglaise"</t>
    </r>
  </si>
  <si>
    <t>Nombre de documents validés par le CSF :</t>
  </si>
  <si>
    <r>
      <rPr>
        <b/>
        <sz val="11"/>
        <color theme="1"/>
        <rFont val="Cambria"/>
      </rPr>
      <t>Nombre de Points (</t>
    </r>
    <r>
      <rPr>
        <sz val="11"/>
        <color rgb="FFFF0000"/>
        <rFont val="Cambria"/>
      </rPr>
      <t>3 Points/Polycopié</t>
    </r>
    <r>
      <rPr>
        <b/>
        <sz val="11"/>
        <color theme="1"/>
        <rFont val="Cambria"/>
      </rPr>
      <t>):</t>
    </r>
  </si>
  <si>
    <t>Parmi ces polycopiés :</t>
  </si>
  <si>
    <t>Nbre de Points suppl.</t>
  </si>
  <si>
    <t xml:space="preserve">Combien sont-ils rédigés en "anglais" ? </t>
  </si>
  <si>
    <r>
      <rPr>
        <b/>
        <sz val="10"/>
        <color rgb="FF0000FF"/>
        <rFont val="Cambria"/>
      </rPr>
      <t xml:space="preserve">Combien de matières sont-elles enseignées en "anglais"? </t>
    </r>
    <r>
      <rPr>
        <sz val="10"/>
        <color rgb="FFFF0000"/>
        <rFont val="Cambria"/>
      </rPr>
      <t>(A l’exception des enseignements dispensés exclusivement en langue anglaise)</t>
    </r>
    <r>
      <rPr>
        <sz val="10"/>
        <color rgb="FF0000FF"/>
        <rFont val="Cambria"/>
      </rPr>
      <t xml:space="preserve"> </t>
    </r>
  </si>
  <si>
    <t>II.15. Enseignements pédagogiques (Cours,TD,TP) mis en ligne sur la plateforme Moodle</t>
  </si>
  <si>
    <r>
      <rPr>
        <b/>
        <sz val="11"/>
        <color theme="1"/>
        <rFont val="Cambria"/>
      </rPr>
      <t>Enseignements mis en ligne 
en "</t>
    </r>
    <r>
      <rPr>
        <b/>
        <sz val="11"/>
        <color rgb="FFFF0000"/>
        <rFont val="Cambria"/>
      </rPr>
      <t>Mode accès ouvert</t>
    </r>
    <r>
      <rPr>
        <b/>
        <sz val="11"/>
        <color theme="1"/>
        <rFont val="Cambria"/>
      </rPr>
      <t xml:space="preserve">" 
sur la Plateforme e-Learning
</t>
    </r>
    <r>
      <rPr>
        <sz val="11"/>
        <color rgb="FFFF0000"/>
        <rFont val="Cambria"/>
      </rPr>
      <t>(Cours: 02 Points)
 (TD: 01 Point)  (TP : 01 Point)</t>
    </r>
  </si>
  <si>
    <t>Veuillez indiquer :</t>
  </si>
  <si>
    <r>
      <rPr>
        <sz val="11"/>
        <color theme="1"/>
        <rFont val="Cambria"/>
      </rPr>
      <t>Le Nombre total de "</t>
    </r>
    <r>
      <rPr>
        <b/>
        <sz val="11"/>
        <color theme="1"/>
        <rFont val="Cambria"/>
      </rPr>
      <t>Cours</t>
    </r>
    <r>
      <rPr>
        <sz val="11"/>
        <color theme="1"/>
        <rFont val="Cambria"/>
      </rPr>
      <t>" :</t>
    </r>
  </si>
  <si>
    <r>
      <rPr>
        <sz val="11"/>
        <color theme="1"/>
        <rFont val="Cambria"/>
      </rPr>
      <t>Le Nombre total de "</t>
    </r>
    <r>
      <rPr>
        <b/>
        <sz val="11"/>
        <color theme="1"/>
        <rFont val="Cambria"/>
      </rPr>
      <t>TD</t>
    </r>
    <r>
      <rPr>
        <sz val="11"/>
        <color theme="1"/>
        <rFont val="Cambria"/>
      </rPr>
      <t>" :</t>
    </r>
  </si>
  <si>
    <r>
      <rPr>
        <sz val="11"/>
        <color theme="1"/>
        <rFont val="Cambria"/>
      </rPr>
      <t>Le Nombre total de "</t>
    </r>
    <r>
      <rPr>
        <b/>
        <sz val="11"/>
        <color theme="1"/>
        <rFont val="Cambria"/>
      </rPr>
      <t>TP</t>
    </r>
    <r>
      <rPr>
        <sz val="11"/>
        <color theme="1"/>
        <rFont val="Cambria"/>
      </rPr>
      <t>" :</t>
    </r>
  </si>
  <si>
    <t>Je confirme que
Chaque matière citée (Cours/TD/TP) :</t>
  </si>
  <si>
    <r>
      <rPr>
        <sz val="11"/>
        <color rgb="FF0000FF"/>
        <rFont val="Cambria"/>
      </rPr>
      <t>·</t>
    </r>
    <r>
      <rPr>
        <i/>
        <sz val="11"/>
        <color rgb="FF0000FF"/>
        <rFont val="Cambria"/>
      </rPr>
      <t xml:space="preserve"> est "</t>
    </r>
    <r>
      <rPr>
        <i/>
        <sz val="11"/>
        <color rgb="FF0000FF"/>
        <rFont val="Cambria"/>
      </rPr>
      <t>déjà enseignée</t>
    </r>
    <r>
      <rPr>
        <i/>
        <sz val="11"/>
        <color rgb="FF0000FF"/>
        <rFont val="Cambria"/>
      </rPr>
      <t>" et/ou "</t>
    </r>
    <r>
      <rPr>
        <i/>
        <sz val="11"/>
        <color rgb="FF0000FF"/>
        <rFont val="Cambria"/>
      </rPr>
      <t>son enseignement est en cours</t>
    </r>
    <r>
      <rPr>
        <i/>
        <sz val="11"/>
        <color rgb="FF0000FF"/>
        <rFont val="Cambria"/>
      </rPr>
      <t>"</t>
    </r>
  </si>
  <si>
    <r>
      <rPr>
        <sz val="11"/>
        <color rgb="FF0000FF"/>
        <rFont val="Cambria"/>
      </rPr>
      <t>·</t>
    </r>
    <r>
      <rPr>
        <i/>
        <sz val="11"/>
        <color rgb="FF0000FF"/>
        <rFont val="Cambria"/>
      </rPr>
      <t xml:space="preserve"> couvre "</t>
    </r>
    <r>
      <rPr>
        <i/>
        <sz val="11"/>
        <color rgb="FF0000FF"/>
        <rFont val="Cambria"/>
      </rPr>
      <t>le "programme complet</t>
    </r>
    <r>
      <rPr>
        <i/>
        <sz val="11"/>
        <color rgb="FF0000FF"/>
        <rFont val="Cambria"/>
      </rPr>
      <t>", "</t>
    </r>
    <r>
      <rPr>
        <i/>
        <sz val="11"/>
        <color rgb="FF0000FF"/>
        <rFont val="Cambria"/>
      </rPr>
      <t>conformément à  l'offre de formation</t>
    </r>
    <r>
      <rPr>
        <i/>
        <sz val="11"/>
        <color rgb="FF0000FF"/>
        <rFont val="Cambria"/>
      </rPr>
      <t>"</t>
    </r>
  </si>
  <si>
    <r>
      <rPr>
        <sz val="11"/>
        <color rgb="FF0000FF"/>
        <rFont val="Cambria"/>
      </rPr>
      <t>·</t>
    </r>
    <r>
      <rPr>
        <i/>
        <sz val="11"/>
        <color rgb="FF0000FF"/>
        <rFont val="Cambria"/>
      </rPr>
      <t xml:space="preserve"> est en "</t>
    </r>
    <r>
      <rPr>
        <i/>
        <sz val="11"/>
        <color rgb="FF0000FF"/>
        <rFont val="Cambria"/>
      </rPr>
      <t>mode accès ouvert sur e-Learning"</t>
    </r>
    <r>
      <rPr>
        <i/>
        <sz val="11"/>
        <color rgb="FF0000FF"/>
        <rFont val="Cambria"/>
      </rPr>
      <t xml:space="preserve"> , dans sa "</t>
    </r>
    <r>
      <rPr>
        <i/>
        <sz val="11"/>
        <color rgb="FF0000FF"/>
        <rFont val="Cambria"/>
      </rPr>
      <t>version définitive</t>
    </r>
    <r>
      <rPr>
        <i/>
        <sz val="11"/>
        <color rgb="FF0000FF"/>
        <rFont val="Cambria"/>
      </rPr>
      <t>"</t>
    </r>
  </si>
  <si>
    <r>
      <rPr>
        <sz val="11"/>
        <color rgb="FF0000FF"/>
        <rFont val="Cambria"/>
      </rPr>
      <t>·</t>
    </r>
    <r>
      <rPr>
        <i/>
        <sz val="11"/>
        <color rgb="FF0000FF"/>
        <rFont val="Cambria"/>
      </rPr>
      <t xml:space="preserve"> n'a pas fait l'objet d'un polycopié versé dans mon "</t>
    </r>
    <r>
      <rPr>
        <i/>
        <sz val="11"/>
        <color rgb="FF0000FF"/>
        <rFont val="Cambria"/>
      </rPr>
      <t>Dossier d'Habilitation Universitaire</t>
    </r>
    <r>
      <rPr>
        <i/>
        <sz val="11"/>
        <color rgb="FF0000FF"/>
        <rFont val="Cambria"/>
      </rPr>
      <t>"</t>
    </r>
  </si>
  <si>
    <r>
      <rPr>
        <b/>
        <sz val="12"/>
        <color theme="1"/>
        <rFont val="Cambria"/>
      </rPr>
      <t>II.15. Chapitres de livres (Chapter Book) publiés dans des bases de données internationales</t>
    </r>
    <r>
      <rPr>
        <b/>
        <sz val="11"/>
        <color theme="1"/>
        <rFont val="Cambria"/>
      </rPr>
      <t xml:space="preserve"> </t>
    </r>
  </si>
  <si>
    <r>
      <rPr>
        <b/>
        <sz val="11"/>
        <color theme="1"/>
        <rFont val="Cambria"/>
      </rPr>
      <t xml:space="preserve">Chapitres de livres édités
</t>
    </r>
    <r>
      <rPr>
        <sz val="11"/>
        <color theme="1"/>
        <rFont val="Cambria"/>
      </rPr>
      <t>(Livre avec un n° d'ISBN)</t>
    </r>
  </si>
  <si>
    <t>Nombre de Chapitres de livres :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</si>
  <si>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05 points/Chapter Book</t>
    </r>
    <r>
      <rPr>
        <sz val="11"/>
        <color theme="1"/>
        <rFont val="Cambria"/>
      </rPr>
      <t>):</t>
    </r>
  </si>
  <si>
    <r>
      <rPr>
        <b/>
        <sz val="12"/>
        <color theme="1"/>
        <rFont val="Cambria"/>
      </rPr>
      <t xml:space="preserve">II.16. Ouvrages Pédagogiques/Scientifiques publiés </t>
    </r>
    <r>
      <rPr>
        <b/>
        <u/>
        <sz val="12"/>
        <color theme="1"/>
        <rFont val="Cambria"/>
      </rPr>
      <t>dans la spécialité</t>
    </r>
    <r>
      <rPr>
        <b/>
        <sz val="12"/>
        <color theme="1"/>
        <rFont val="Cambria"/>
      </rPr>
      <t xml:space="preserve"> avec un n° d'ISBN </t>
    </r>
  </si>
  <si>
    <r>
      <rPr>
        <b/>
        <sz val="11"/>
        <color theme="1"/>
        <rFont val="Cambria"/>
      </rPr>
      <t xml:space="preserve">Ouvrages publiés 
</t>
    </r>
    <r>
      <rPr>
        <b/>
        <u/>
        <sz val="11"/>
        <color theme="1"/>
        <rFont val="Cambria"/>
      </rPr>
      <t>dans la spécialité</t>
    </r>
    <r>
      <rPr>
        <b/>
        <sz val="11"/>
        <color theme="1"/>
        <rFont val="Cambria"/>
      </rPr>
      <t xml:space="preserve"> 
(avec un n° d'ISBN)</t>
    </r>
    <r>
      <rPr>
        <b/>
        <i/>
        <sz val="11"/>
        <color theme="1"/>
        <rFont val="Cambria"/>
      </rPr>
      <t xml:space="preserve">
</t>
    </r>
    <r>
      <rPr>
        <i/>
        <sz val="11"/>
        <color rgb="FFFF0000"/>
        <rFont val="Cambria"/>
      </rPr>
      <t>+2 Points/Ouvrage s'il est "rédigé en langue anglaise"</t>
    </r>
  </si>
  <si>
    <t>Nombre d'ouvrages publiés :</t>
  </si>
  <si>
    <r>
      <rPr>
        <sz val="11"/>
        <color theme="1"/>
        <rFont val="Cambria"/>
      </rPr>
      <t>Nombre de Points (</t>
    </r>
    <r>
      <rPr>
        <sz val="11"/>
        <color rgb="FFFF0000"/>
        <rFont val="Cambria"/>
      </rPr>
      <t>05 Points/Ouvrage</t>
    </r>
    <r>
      <rPr>
        <sz val="11"/>
        <color theme="1"/>
        <rFont val="Cambria"/>
      </rPr>
      <t>) :</t>
    </r>
  </si>
  <si>
    <t>Parmi ces ouvrages :</t>
  </si>
  <si>
    <t xml:space="preserve">Combien sont-ils rédigés en "anglais" ?  </t>
  </si>
  <si>
    <t>II.17. Participation, en tant que membre, à des commissions et/ou à des Comités/Conseils Scientifiques</t>
  </si>
  <si>
    <r>
      <rPr>
        <b/>
        <sz val="11"/>
        <color theme="1"/>
        <rFont val="Cambria"/>
      </rPr>
      <t xml:space="preserve">Indiquer par </t>
    </r>
    <r>
      <rPr>
        <b/>
        <sz val="11"/>
        <color rgb="FF0000FF"/>
        <rFont val="Cambria"/>
      </rPr>
      <t>"Oui"</t>
    </r>
    <r>
      <rPr>
        <b/>
        <sz val="11"/>
        <color theme="1"/>
        <rFont val="Cambria"/>
      </rPr>
      <t xml:space="preserve"> si vous êtes </t>
    </r>
    <r>
      <rPr>
        <b/>
        <u/>
        <sz val="11"/>
        <color rgb="FFFF0000"/>
        <rFont val="Cambria"/>
      </rPr>
      <t>actuellement</t>
    </r>
    <r>
      <rPr>
        <b/>
        <sz val="11"/>
        <color theme="1"/>
        <rFont val="Cambria"/>
      </rPr>
      <t xml:space="preserve"> </t>
    </r>
    <r>
      <rPr>
        <b/>
        <u/>
        <sz val="11"/>
        <color rgb="FFFF0000"/>
        <rFont val="Cambria"/>
      </rPr>
      <t>membre élu</t>
    </r>
    <r>
      <rPr>
        <b/>
        <sz val="11"/>
        <color theme="1"/>
        <rFont val="Cambria"/>
      </rPr>
      <t xml:space="preserve"> des organes suivants :</t>
    </r>
  </si>
  <si>
    <t>"Oui" ou "Non" ?</t>
  </si>
  <si>
    <r>
      <rPr>
        <b/>
        <sz val="11"/>
        <color theme="1"/>
        <rFont val="Cambria"/>
      </rPr>
      <t xml:space="preserve">Sans compter la participation
</t>
    </r>
    <r>
      <rPr>
        <b/>
        <u/>
        <sz val="11"/>
        <color rgb="FFFF0000"/>
        <rFont val="Cambria"/>
      </rPr>
      <t>en qualité</t>
    </r>
    <r>
      <rPr>
        <b/>
        <sz val="11"/>
        <color theme="1"/>
        <rFont val="Cambria"/>
      </rPr>
      <t xml:space="preserve">
</t>
    </r>
    <r>
      <rPr>
        <sz val="11"/>
        <color theme="1"/>
        <rFont val="Cambria"/>
      </rPr>
      <t>(</t>
    </r>
    <r>
      <rPr>
        <sz val="11"/>
        <color rgb="FFFF0000"/>
        <rFont val="Cambria"/>
      </rPr>
      <t>01 Point/Participation</t>
    </r>
    <r>
      <rPr>
        <sz val="11"/>
        <color theme="1"/>
        <rFont val="Cambria"/>
      </rPr>
      <t>)
(</t>
    </r>
    <r>
      <rPr>
        <sz val="11"/>
        <color rgb="FFFF0000"/>
        <rFont val="Cambria"/>
      </rPr>
      <t>Max. 03 Points</t>
    </r>
    <r>
      <rPr>
        <sz val="11"/>
        <color theme="1"/>
        <rFont val="Cambria"/>
      </rPr>
      <t>)</t>
    </r>
    <r>
      <rPr>
        <b/>
        <sz val="11"/>
        <color theme="1"/>
        <rFont val="Cambria"/>
      </rPr>
      <t xml:space="preserve">
</t>
    </r>
  </si>
  <si>
    <t xml:space="preserve"> Conseil Scientifique de l'Université (CSU)</t>
  </si>
  <si>
    <t xml:space="preserve"> Conseil Scientifique de la Faculté (CSF)</t>
  </si>
  <si>
    <t xml:space="preserve"> Comité Scientifique de Département (CSD)</t>
  </si>
  <si>
    <t xml:space="preserve"> Conseil de Discipline de Département (CDD)</t>
  </si>
  <si>
    <t xml:space="preserve"> Conseil de Discipline de la Faculté (CDF)</t>
  </si>
  <si>
    <t xml:space="preserve"> Conseil de Discipline de l'Université (CDU)</t>
  </si>
  <si>
    <t xml:space="preserve"> Conseil d'Administration de l'Université (CAU)</t>
  </si>
  <si>
    <t xml:space="preserve"> Cellule d’Assurance Qualité (CAQ)</t>
  </si>
  <si>
    <r>
      <rPr>
        <b/>
        <sz val="11"/>
        <color theme="1"/>
        <rFont val="Cambria"/>
      </rPr>
      <t xml:space="preserve">Indiquer par </t>
    </r>
    <r>
      <rPr>
        <b/>
        <sz val="11"/>
        <color rgb="FF0000FF"/>
        <rFont val="Cambria"/>
      </rPr>
      <t>"Oui"</t>
    </r>
    <r>
      <rPr>
        <b/>
        <sz val="11"/>
        <color theme="1"/>
        <rFont val="Cambria"/>
      </rPr>
      <t xml:space="preserve"> si vous êtes </t>
    </r>
    <r>
      <rPr>
        <b/>
        <u/>
        <sz val="11"/>
        <color rgb="FFFF0000"/>
        <rFont val="Cambria"/>
      </rPr>
      <t>actuellement</t>
    </r>
    <r>
      <rPr>
        <b/>
        <sz val="11"/>
        <color theme="1"/>
        <rFont val="Cambria"/>
      </rPr>
      <t xml:space="preserve"> :</t>
    </r>
  </si>
  <si>
    <r>
      <rPr>
        <b/>
        <i/>
        <sz val="11"/>
        <color theme="1"/>
        <rFont val="Cambria"/>
      </rPr>
      <t xml:space="preserve">Sans compter la participation
</t>
    </r>
    <r>
      <rPr>
        <b/>
        <i/>
        <u/>
        <sz val="11"/>
        <color rgb="FFFF0000"/>
        <rFont val="Cambria"/>
      </rPr>
      <t xml:space="preserve">en qualité
</t>
    </r>
    <r>
      <rPr>
        <sz val="11"/>
        <color theme="1"/>
        <rFont val="Cambria"/>
      </rPr>
      <t>(</t>
    </r>
    <r>
      <rPr>
        <sz val="11"/>
        <color rgb="FFFF0000"/>
        <rFont val="Cambria"/>
      </rPr>
      <t>02 Points</t>
    </r>
    <r>
      <rPr>
        <sz val="11"/>
        <color theme="1"/>
        <rFont val="Cambria"/>
      </rPr>
      <t>)</t>
    </r>
  </si>
  <si>
    <r>
      <rPr>
        <sz val="11"/>
        <color theme="1"/>
        <rFont val="Cambria"/>
      </rPr>
      <t xml:space="preserve"> </t>
    </r>
    <r>
      <rPr>
        <u/>
        <sz val="11"/>
        <color theme="1"/>
        <rFont val="Cambria"/>
      </rPr>
      <t>Directeur</t>
    </r>
    <r>
      <rPr>
        <sz val="11"/>
        <color theme="1"/>
        <rFont val="Cambria"/>
      </rPr>
      <t xml:space="preserve"> d'un Laboratoire de recherche</t>
    </r>
  </si>
  <si>
    <r>
      <rPr>
        <sz val="11"/>
        <color theme="1"/>
        <rFont val="Cambria"/>
      </rPr>
      <t xml:space="preserve"> </t>
    </r>
    <r>
      <rPr>
        <u/>
        <sz val="11"/>
        <color theme="1"/>
        <rFont val="Cambria"/>
      </rPr>
      <t>Président</t>
    </r>
    <r>
      <rPr>
        <sz val="11"/>
        <color theme="1"/>
        <rFont val="Cambria"/>
      </rPr>
      <t xml:space="preserve"> du Comité Scientifique de Département(CSD)</t>
    </r>
  </si>
  <si>
    <r>
      <rPr>
        <sz val="11"/>
        <color theme="1"/>
        <rFont val="Cambria"/>
      </rPr>
      <t xml:space="preserve"> </t>
    </r>
    <r>
      <rPr>
        <u/>
        <sz val="11"/>
        <color theme="1"/>
        <rFont val="Cambria"/>
      </rPr>
      <t>Président</t>
    </r>
    <r>
      <rPr>
        <sz val="11"/>
        <color theme="1"/>
        <rFont val="Cambria"/>
      </rPr>
      <t xml:space="preserve"> du Conseil Scientifique de la Faculté (CSF)</t>
    </r>
  </si>
  <si>
    <r>
      <rPr>
        <b/>
        <sz val="11"/>
        <color theme="1"/>
        <rFont val="Cambria"/>
      </rPr>
      <t xml:space="preserve">Indiquer par </t>
    </r>
    <r>
      <rPr>
        <b/>
        <sz val="11"/>
        <color rgb="FF0000FF"/>
        <rFont val="Cambria"/>
      </rPr>
      <t xml:space="preserve">"Oui" </t>
    </r>
    <r>
      <rPr>
        <b/>
        <sz val="11"/>
        <color theme="1"/>
        <rFont val="Cambria"/>
      </rPr>
      <t xml:space="preserve">si vous êtes </t>
    </r>
    <r>
      <rPr>
        <b/>
        <u/>
        <sz val="11"/>
        <color rgb="FFFF0000"/>
        <rFont val="Cambria"/>
      </rPr>
      <t>actuellement</t>
    </r>
    <r>
      <rPr>
        <b/>
        <sz val="11"/>
        <color theme="1"/>
        <rFont val="Cambria"/>
      </rPr>
      <t xml:space="preserve"> :</t>
    </r>
  </si>
  <si>
    <r>
      <rPr>
        <sz val="11"/>
        <color theme="1"/>
        <rFont val="Cambria"/>
      </rPr>
      <t>(</t>
    </r>
    <r>
      <rPr>
        <sz val="11"/>
        <color rgb="FFFF0000"/>
        <rFont val="Cambria"/>
      </rPr>
      <t>01 Point</t>
    </r>
    <r>
      <rPr>
        <sz val="11"/>
        <color theme="1"/>
        <rFont val="Cambria"/>
      </rPr>
      <t>)</t>
    </r>
  </si>
  <si>
    <r>
      <rPr>
        <u/>
        <sz val="11"/>
        <color theme="1"/>
        <rFont val="Cambria"/>
      </rPr>
      <t>Membre</t>
    </r>
    <r>
      <rPr>
        <sz val="11"/>
        <color theme="1"/>
        <rFont val="Cambria"/>
      </rPr>
      <t xml:space="preserve"> d'un Laboratoire de recherche</t>
    </r>
  </si>
  <si>
    <r>
      <rPr>
        <u/>
        <sz val="11"/>
        <color theme="1"/>
        <rFont val="Cambria"/>
      </rPr>
      <t>Directeur</t>
    </r>
    <r>
      <rPr>
        <sz val="11"/>
        <color theme="1"/>
        <rFont val="Cambria"/>
      </rPr>
      <t xml:space="preserve"> des "Publications universitaires"</t>
    </r>
  </si>
  <si>
    <r>
      <rPr>
        <b/>
        <sz val="12"/>
        <color theme="1"/>
        <rFont val="Cambria"/>
      </rPr>
      <t xml:space="preserve">II.18. Occupation d’un Poste supérieur </t>
    </r>
    <r>
      <rPr>
        <b/>
        <sz val="12"/>
        <color rgb="FFFF0000"/>
        <rFont val="Cambria"/>
      </rPr>
      <t xml:space="preserve"> (Organique </t>
    </r>
    <r>
      <rPr>
        <b/>
        <sz val="12"/>
        <color theme="1"/>
        <rFont val="Cambria"/>
      </rPr>
      <t>ou</t>
    </r>
    <r>
      <rPr>
        <b/>
        <sz val="12"/>
        <color rgb="FFFF0000"/>
        <rFont val="Cambria"/>
      </rPr>
      <t xml:space="preserve"> Fonctionnel)</t>
    </r>
  </si>
  <si>
    <r>
      <rPr>
        <b/>
        <sz val="11"/>
        <color theme="1"/>
        <rFont val="Cambria"/>
      </rPr>
      <t>Poste Supérieur
(</t>
    </r>
    <r>
      <rPr>
        <b/>
        <sz val="11"/>
        <color rgb="FFFF0000"/>
        <rFont val="Cambria"/>
      </rPr>
      <t>Organique</t>
    </r>
    <r>
      <rPr>
        <b/>
        <sz val="11"/>
        <color theme="1"/>
        <rFont val="Cambria"/>
      </rPr>
      <t>/</t>
    </r>
    <r>
      <rPr>
        <b/>
        <sz val="11"/>
        <color rgb="FFFF0000"/>
        <rFont val="Cambria"/>
      </rPr>
      <t>Fonctionnel</t>
    </r>
    <r>
      <rPr>
        <b/>
        <sz val="11"/>
        <color theme="1"/>
        <rFont val="Cambria"/>
      </rPr>
      <t xml:space="preserve">)
</t>
    </r>
    <r>
      <rPr>
        <sz val="11"/>
        <color theme="1"/>
        <rFont val="Cambria"/>
      </rPr>
      <t>(</t>
    </r>
    <r>
      <rPr>
        <sz val="11"/>
        <color rgb="FFFF0000"/>
        <rFont val="Cambria"/>
      </rPr>
      <t>02 Points</t>
    </r>
    <r>
      <rPr>
        <sz val="11"/>
        <color theme="1"/>
        <rFont val="Cambria"/>
      </rPr>
      <t>)</t>
    </r>
  </si>
  <si>
    <r>
      <rPr>
        <b/>
        <sz val="11"/>
        <color theme="1"/>
        <rFont val="Cambria"/>
      </rPr>
      <t xml:space="preserve">Occupez-vous </t>
    </r>
    <r>
      <rPr>
        <b/>
        <u/>
        <sz val="11"/>
        <color rgb="FFFF0000"/>
        <rFont val="Cambria"/>
      </rPr>
      <t>actuellement</t>
    </r>
    <r>
      <rPr>
        <b/>
        <sz val="11"/>
        <color theme="1"/>
        <rFont val="Cambria"/>
      </rPr>
      <t xml:space="preserve"> un poste supérieur ? </t>
    </r>
  </si>
  <si>
    <t>Si "Oui", lequel ?</t>
  </si>
  <si>
    <t xml:space="preserve">Adjoint du chef de département chargé de la post-graduation </t>
  </si>
  <si>
    <t>Total des points cumulés :</t>
  </si>
  <si>
    <t>Doctorant non salarié</t>
  </si>
  <si>
    <r>
      <t xml:space="preserve">II.6. Encadrement/Co-encadrement de thèses de doctorat </t>
    </r>
    <r>
      <rPr>
        <b/>
        <sz val="11"/>
        <color theme="1"/>
        <rFont val="Cambria"/>
      </rPr>
      <t>(Soutenues après le dernier bénéfice)</t>
    </r>
  </si>
  <si>
    <t>II.7. Encadrement dans le cadre de l'arrêté ministériel n°1275 du 27/09/2022</t>
  </si>
  <si>
    <r>
      <t xml:space="preserve">II.8. Encadrement de Mémoires de Master </t>
    </r>
    <r>
      <rPr>
        <b/>
        <sz val="11"/>
        <color theme="1"/>
        <rFont val="Cambria"/>
      </rPr>
      <t>(Soutenus après la dernière sortie)</t>
    </r>
  </si>
</sst>
</file>

<file path=xl/styles.xml><?xml version="1.0" encoding="utf-8"?>
<styleSheet xmlns="http://schemas.openxmlformats.org/spreadsheetml/2006/main">
  <numFmts count="2">
    <numFmt numFmtId="164" formatCode="00"/>
    <numFmt numFmtId="165" formatCode="00.00"/>
  </numFmts>
  <fonts count="43">
    <font>
      <sz val="11"/>
      <color theme="1"/>
      <name val="Calibri"/>
      <scheme val="minor"/>
    </font>
    <font>
      <b/>
      <sz val="12"/>
      <color theme="1"/>
      <name val="Cambria"/>
    </font>
    <font>
      <sz val="11"/>
      <color theme="1"/>
      <name val="Cambria"/>
    </font>
    <font>
      <sz val="11"/>
      <name val="Calibri"/>
    </font>
    <font>
      <sz val="12"/>
      <color theme="1"/>
      <name val="Cambria"/>
    </font>
    <font>
      <b/>
      <sz val="12"/>
      <color rgb="FF0000FF"/>
      <name val="Cambria"/>
    </font>
    <font>
      <sz val="11"/>
      <color rgb="FF0000FF"/>
      <name val="Cambria"/>
    </font>
    <font>
      <sz val="10"/>
      <color rgb="FF0000FF"/>
      <name val="Cambria"/>
    </font>
    <font>
      <b/>
      <sz val="11"/>
      <color rgb="FF0000FF"/>
      <name val="Cambria"/>
    </font>
    <font>
      <b/>
      <sz val="10"/>
      <color rgb="FF0000FF"/>
      <name val="Cambria"/>
    </font>
    <font>
      <sz val="11"/>
      <color theme="1"/>
      <name val="Cambria"/>
    </font>
    <font>
      <b/>
      <sz val="11"/>
      <color theme="1"/>
      <name val="Cambria"/>
    </font>
    <font>
      <b/>
      <sz val="10"/>
      <color rgb="FFCC00FF"/>
      <name val="Cambria"/>
    </font>
    <font>
      <b/>
      <sz val="11"/>
      <color rgb="FFFF0000"/>
      <name val="Cambria"/>
    </font>
    <font>
      <sz val="12"/>
      <color rgb="FFFF0000"/>
      <name val="Cambria"/>
    </font>
    <font>
      <b/>
      <sz val="12"/>
      <color rgb="FF000000"/>
      <name val="Cambria"/>
    </font>
    <font>
      <sz val="10"/>
      <color theme="1"/>
      <name val="Cambria"/>
    </font>
    <font>
      <b/>
      <sz val="12"/>
      <color rgb="FFCC00FF"/>
      <name val="Cambria"/>
    </font>
    <font>
      <b/>
      <sz val="11"/>
      <color rgb="FFCC00FF"/>
      <name val="Cambria"/>
    </font>
    <font>
      <b/>
      <i/>
      <sz val="10"/>
      <color rgb="FFFF0000"/>
      <name val="Cambria"/>
    </font>
    <font>
      <b/>
      <sz val="10"/>
      <color theme="1"/>
      <name val="Cambria"/>
    </font>
    <font>
      <b/>
      <i/>
      <sz val="11"/>
      <color rgb="FF0000FF"/>
      <name val="Cambria"/>
    </font>
    <font>
      <b/>
      <sz val="8"/>
      <color rgb="FFFF0000"/>
      <name val="Cambria"/>
    </font>
    <font>
      <b/>
      <sz val="10"/>
      <color rgb="FFFF0000"/>
      <name val="Cambria"/>
    </font>
    <font>
      <b/>
      <u/>
      <sz val="11"/>
      <color rgb="FF0000FF"/>
      <name val="Cambria"/>
    </font>
    <font>
      <b/>
      <u/>
      <sz val="11"/>
      <color rgb="FF0000FF"/>
      <name val="Cambria"/>
    </font>
    <font>
      <i/>
      <sz val="11"/>
      <color rgb="FF0000FF"/>
      <name val="Cambria"/>
    </font>
    <font>
      <b/>
      <u/>
      <sz val="11"/>
      <color rgb="FF0000FF"/>
      <name val="Cambria"/>
    </font>
    <font>
      <b/>
      <u/>
      <sz val="11"/>
      <color rgb="FF0000FF"/>
      <name val="Cambria"/>
    </font>
    <font>
      <b/>
      <sz val="14"/>
      <color theme="1"/>
      <name val="Cambria"/>
    </font>
    <font>
      <b/>
      <sz val="16"/>
      <color rgb="FFFF0000"/>
      <name val="Cambria"/>
    </font>
    <font>
      <sz val="10"/>
      <color rgb="FFFF0000"/>
      <name val="Cambria"/>
    </font>
    <font>
      <sz val="11"/>
      <color rgb="FFFF0000"/>
      <name val="Cambria"/>
    </font>
    <font>
      <b/>
      <i/>
      <u/>
      <sz val="10"/>
      <color rgb="FFFF0000"/>
      <name val="Cambria"/>
    </font>
    <font>
      <b/>
      <u/>
      <sz val="11"/>
      <color theme="1"/>
      <name val="Cambria"/>
    </font>
    <font>
      <u/>
      <sz val="11"/>
      <color theme="1"/>
      <name val="Cambria"/>
    </font>
    <font>
      <b/>
      <i/>
      <sz val="11"/>
      <color theme="1"/>
      <name val="Cambria"/>
    </font>
    <font>
      <i/>
      <sz val="11"/>
      <color theme="1"/>
      <name val="Cambria"/>
    </font>
    <font>
      <i/>
      <sz val="11"/>
      <color rgb="FFFF0000"/>
      <name val="Cambria"/>
    </font>
    <font>
      <b/>
      <u/>
      <sz val="12"/>
      <color theme="1"/>
      <name val="Cambria"/>
    </font>
    <font>
      <b/>
      <u/>
      <sz val="11"/>
      <color rgb="FFFF0000"/>
      <name val="Cambria"/>
    </font>
    <font>
      <b/>
      <i/>
      <u/>
      <sz val="11"/>
      <color rgb="FFFF0000"/>
      <name val="Cambria"/>
    </font>
    <font>
      <b/>
      <sz val="12"/>
      <color rgb="FFFF0000"/>
      <name val="Cambria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FF0000"/>
      </right>
      <top style="thin">
        <color rgb="FFFF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medium">
        <color theme="1"/>
      </top>
      <bottom style="thin">
        <color rgb="FF000000"/>
      </bottom>
      <diagonal/>
    </border>
    <border>
      <left/>
      <right style="thin">
        <color rgb="FF000000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theme="1"/>
      </right>
      <top/>
      <bottom/>
      <diagonal/>
    </border>
    <border>
      <left style="thin">
        <color rgb="FF000000"/>
      </left>
      <right style="medium">
        <color theme="1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theme="1"/>
      </bottom>
      <diagonal/>
    </border>
    <border>
      <left style="thin">
        <color rgb="FF000000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 style="medium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vertical="center"/>
    </xf>
    <xf numFmtId="164" fontId="11" fillId="5" borderId="12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8" fillId="4" borderId="17" xfId="0" applyNumberFormat="1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vertical="center"/>
    </xf>
    <xf numFmtId="14" fontId="13" fillId="0" borderId="18" xfId="0" applyNumberFormat="1" applyFont="1" applyBorder="1" applyAlignment="1">
      <alignment vertical="center"/>
    </xf>
    <xf numFmtId="164" fontId="10" fillId="6" borderId="25" xfId="0" applyNumberFormat="1" applyFont="1" applyFill="1" applyBorder="1" applyAlignment="1">
      <alignment horizontal="center" vertical="center"/>
    </xf>
    <xf numFmtId="14" fontId="13" fillId="0" borderId="25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4" borderId="17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4" borderId="33" xfId="0" applyNumberFormat="1" applyFont="1" applyFill="1" applyBorder="1" applyAlignment="1">
      <alignment horizontal="center" vertical="center"/>
    </xf>
    <xf numFmtId="165" fontId="10" fillId="0" borderId="7" xfId="0" applyNumberFormat="1" applyFont="1" applyBorder="1" applyAlignment="1">
      <alignment horizontal="center" vertical="center" wrapText="1"/>
    </xf>
    <xf numFmtId="49" fontId="20" fillId="0" borderId="34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64" fontId="6" fillId="4" borderId="33" xfId="0" applyNumberFormat="1" applyFont="1" applyFill="1" applyBorder="1" applyAlignment="1">
      <alignment horizontal="center" vertical="center"/>
    </xf>
    <xf numFmtId="164" fontId="6" fillId="4" borderId="38" xfId="0" applyNumberFormat="1" applyFont="1" applyFill="1" applyBorder="1" applyAlignment="1">
      <alignment horizontal="center" vertical="center"/>
    </xf>
    <xf numFmtId="165" fontId="10" fillId="0" borderId="37" xfId="0" applyNumberFormat="1" applyFont="1" applyBorder="1" applyAlignment="1">
      <alignment horizontal="center" vertical="center" wrapText="1"/>
    </xf>
    <xf numFmtId="49" fontId="20" fillId="0" borderId="39" xfId="0" applyNumberFormat="1" applyFont="1" applyBorder="1" applyAlignment="1">
      <alignment vertical="center" wrapText="1"/>
    </xf>
    <xf numFmtId="49" fontId="9" fillId="4" borderId="4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49" fontId="9" fillId="4" borderId="44" xfId="0" applyNumberFormat="1" applyFont="1" applyFill="1" applyBorder="1" applyAlignment="1">
      <alignment horizontal="center" vertical="center"/>
    </xf>
    <xf numFmtId="164" fontId="8" fillId="4" borderId="4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8" fillId="0" borderId="47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/>
    </xf>
    <xf numFmtId="49" fontId="9" fillId="4" borderId="54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164" fontId="10" fillId="0" borderId="7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164" fontId="8" fillId="4" borderId="46" xfId="0" applyNumberFormat="1" applyFont="1" applyFill="1" applyBorder="1" applyAlignment="1">
      <alignment horizontal="center" vertical="center"/>
    </xf>
    <xf numFmtId="164" fontId="10" fillId="0" borderId="34" xfId="0" applyNumberFormat="1" applyFont="1" applyBorder="1" applyAlignment="1">
      <alignment horizontal="center" vertical="center" wrapText="1"/>
    </xf>
    <xf numFmtId="164" fontId="10" fillId="0" borderId="39" xfId="0" applyNumberFormat="1" applyFont="1" applyBorder="1" applyAlignment="1">
      <alignment horizontal="center" vertical="center" wrapText="1"/>
    </xf>
    <xf numFmtId="49" fontId="20" fillId="0" borderId="25" xfId="0" applyNumberFormat="1" applyFont="1" applyBorder="1" applyAlignment="1">
      <alignment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8" fillId="0" borderId="50" xfId="0" applyNumberFormat="1" applyFont="1" applyBorder="1" applyAlignment="1">
      <alignment horizontal="center" vertical="center" wrapText="1"/>
    </xf>
    <xf numFmtId="49" fontId="20" fillId="0" borderId="28" xfId="0" applyNumberFormat="1" applyFont="1" applyBorder="1" applyAlignment="1">
      <alignment horizontal="center" vertical="center" wrapText="1"/>
    </xf>
    <xf numFmtId="49" fontId="6" fillId="4" borderId="61" xfId="0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 vertical="center"/>
    </xf>
    <xf numFmtId="164" fontId="8" fillId="4" borderId="44" xfId="0" applyNumberFormat="1" applyFont="1" applyFill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3" fillId="0" borderId="39" xfId="0" applyFont="1" applyBorder="1" applyAlignment="1">
      <alignment vertical="center" wrapText="1"/>
    </xf>
    <xf numFmtId="0" fontId="20" fillId="0" borderId="37" xfId="0" applyFont="1" applyBorder="1" applyAlignment="1">
      <alignment horizontal="center"/>
    </xf>
    <xf numFmtId="0" fontId="23" fillId="0" borderId="34" xfId="0" applyFont="1" applyBorder="1" applyAlignment="1">
      <alignment vertical="center" wrapText="1"/>
    </xf>
    <xf numFmtId="164" fontId="8" fillId="4" borderId="33" xfId="0" applyNumberFormat="1" applyFont="1" applyFill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5" fillId="0" borderId="45" xfId="0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/>
    </xf>
    <xf numFmtId="164" fontId="8" fillId="4" borderId="66" xfId="0" applyNumberFormat="1" applyFont="1" applyFill="1" applyBorder="1" applyAlignment="1">
      <alignment horizontal="center" vertical="center"/>
    </xf>
    <xf numFmtId="49" fontId="20" fillId="0" borderId="51" xfId="0" applyNumberFormat="1" applyFont="1" applyBorder="1" applyAlignment="1">
      <alignment vertical="center" wrapText="1"/>
    </xf>
    <xf numFmtId="164" fontId="10" fillId="0" borderId="59" xfId="0" applyNumberFormat="1" applyFont="1" applyBorder="1" applyAlignment="1">
      <alignment horizontal="center" vertical="center" wrapText="1"/>
    </xf>
    <xf numFmtId="0" fontId="20" fillId="0" borderId="34" xfId="0" applyFont="1" applyBorder="1" applyAlignment="1">
      <alignment vertical="center"/>
    </xf>
    <xf numFmtId="164" fontId="8" fillId="4" borderId="38" xfId="0" applyNumberFormat="1" applyFont="1" applyFill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 wrapText="1"/>
    </xf>
    <xf numFmtId="0" fontId="20" fillId="0" borderId="50" xfId="0" applyFont="1" applyBorder="1" applyAlignment="1">
      <alignment vertical="center"/>
    </xf>
    <xf numFmtId="49" fontId="6" fillId="4" borderId="61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vertical="center"/>
    </xf>
    <xf numFmtId="0" fontId="28" fillId="0" borderId="36" xfId="0" applyFont="1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center" vertical="center" wrapText="1"/>
    </xf>
    <xf numFmtId="164" fontId="10" fillId="0" borderId="56" xfId="0" applyNumberFormat="1" applyFont="1" applyBorder="1" applyAlignment="1">
      <alignment horizontal="center" vertical="center" wrapText="1"/>
    </xf>
    <xf numFmtId="49" fontId="11" fillId="0" borderId="5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49" fontId="11" fillId="0" borderId="67" xfId="0" applyNumberFormat="1" applyFont="1" applyBorder="1" applyAlignment="1">
      <alignment horizontal="center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164" fontId="16" fillId="0" borderId="36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center" wrapText="1"/>
    </xf>
    <xf numFmtId="0" fontId="3" fillId="0" borderId="29" xfId="0" applyFont="1" applyBorder="1"/>
    <xf numFmtId="0" fontId="8" fillId="0" borderId="29" xfId="0" applyFont="1" applyBorder="1" applyAlignment="1">
      <alignment horizontal="left" vertical="center" wrapText="1"/>
    </xf>
    <xf numFmtId="0" fontId="3" fillId="0" borderId="59" xfId="0" applyFont="1" applyBorder="1"/>
    <xf numFmtId="0" fontId="10" fillId="0" borderId="63" xfId="0" applyFont="1" applyBorder="1" applyAlignment="1">
      <alignment horizontal="right" vertical="center"/>
    </xf>
    <xf numFmtId="0" fontId="3" fillId="0" borderId="56" xfId="0" applyFont="1" applyBorder="1"/>
    <xf numFmtId="0" fontId="3" fillId="0" borderId="21" xfId="0" applyFont="1" applyBorder="1"/>
    <xf numFmtId="0" fontId="11" fillId="0" borderId="0" xfId="0" applyFont="1" applyAlignment="1">
      <alignment horizontal="left" vertical="center"/>
    </xf>
    <xf numFmtId="0" fontId="0" fillId="0" borderId="0" xfId="0" applyFont="1" applyAlignment="1"/>
    <xf numFmtId="0" fontId="1" fillId="7" borderId="5" xfId="0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8" fillId="0" borderId="45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23" fillId="0" borderId="39" xfId="0" applyFont="1" applyBorder="1" applyAlignment="1">
      <alignment horizontal="center" vertical="center" wrapText="1"/>
    </xf>
    <xf numFmtId="0" fontId="3" fillId="0" borderId="50" xfId="0" applyFont="1" applyBorder="1"/>
    <xf numFmtId="0" fontId="3" fillId="0" borderId="64" xfId="0" applyFont="1" applyBorder="1"/>
    <xf numFmtId="0" fontId="8" fillId="0" borderId="63" xfId="0" applyFont="1" applyBorder="1" applyAlignment="1">
      <alignment horizontal="right" vertical="center" wrapText="1"/>
    </xf>
    <xf numFmtId="0" fontId="1" fillId="7" borderId="5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3" fillId="0" borderId="57" xfId="0" applyFont="1" applyBorder="1"/>
    <xf numFmtId="0" fontId="10" fillId="0" borderId="0" xfId="0" applyFont="1" applyAlignment="1">
      <alignment horizontal="left" vertical="center" wrapText="1"/>
    </xf>
    <xf numFmtId="164" fontId="11" fillId="5" borderId="68" xfId="0" applyNumberFormat="1" applyFont="1" applyFill="1" applyBorder="1" applyAlignment="1">
      <alignment horizontal="center" vertical="center" wrapText="1"/>
    </xf>
    <xf numFmtId="0" fontId="3" fillId="0" borderId="69" xfId="0" applyFont="1" applyBorder="1"/>
    <xf numFmtId="0" fontId="3" fillId="0" borderId="70" xfId="0" applyFont="1" applyBorder="1"/>
    <xf numFmtId="0" fontId="12" fillId="0" borderId="0" xfId="0" applyFont="1" applyAlignment="1">
      <alignment horizontal="center" vertical="center"/>
    </xf>
    <xf numFmtId="0" fontId="11" fillId="5" borderId="39" xfId="0" applyFont="1" applyFill="1" applyBorder="1" applyAlignment="1">
      <alignment vertical="center"/>
    </xf>
    <xf numFmtId="0" fontId="3" fillId="0" borderId="31" xfId="0" applyFont="1" applyBorder="1"/>
    <xf numFmtId="164" fontId="11" fillId="5" borderId="32" xfId="0" applyNumberFormat="1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26" xfId="0" applyFont="1" applyBorder="1"/>
    <xf numFmtId="164" fontId="11" fillId="5" borderId="19" xfId="0" applyNumberFormat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right" vertical="center"/>
    </xf>
    <xf numFmtId="0" fontId="24" fillId="0" borderId="51" xfId="0" applyFont="1" applyBorder="1" applyAlignment="1">
      <alignment horizontal="left"/>
    </xf>
    <xf numFmtId="0" fontId="3" fillId="0" borderId="36" xfId="0" applyFont="1" applyBorder="1"/>
    <xf numFmtId="0" fontId="19" fillId="0" borderId="3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top" wrapText="1"/>
    </xf>
    <xf numFmtId="0" fontId="8" fillId="0" borderId="51" xfId="0" applyFont="1" applyBorder="1" applyAlignment="1">
      <alignment horizontal="left" vertical="center" wrapText="1"/>
    </xf>
    <xf numFmtId="0" fontId="3" fillId="0" borderId="37" xfId="0" applyFont="1" applyBorder="1"/>
    <xf numFmtId="0" fontId="3" fillId="0" borderId="28" xfId="0" applyFont="1" applyBorder="1"/>
    <xf numFmtId="0" fontId="11" fillId="0" borderId="5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20" xfId="0" applyFont="1" applyBorder="1"/>
    <xf numFmtId="0" fontId="8" fillId="0" borderId="45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right" vertical="center" wrapText="1"/>
    </xf>
    <xf numFmtId="0" fontId="26" fillId="0" borderId="6" xfId="0" applyFont="1" applyBorder="1" applyAlignment="1">
      <alignment horizontal="left" vertical="center"/>
    </xf>
    <xf numFmtId="0" fontId="21" fillId="0" borderId="6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3" fillId="0" borderId="11" xfId="0" applyFont="1" applyBorder="1"/>
    <xf numFmtId="0" fontId="10" fillId="0" borderId="5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0" borderId="10" xfId="0" applyFont="1" applyBorder="1"/>
    <xf numFmtId="164" fontId="11" fillId="5" borderId="19" xfId="0" applyNumberFormat="1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8" fillId="4" borderId="71" xfId="0" applyFont="1" applyFill="1" applyBorder="1" applyAlignment="1">
      <alignment horizontal="left" vertical="center" wrapText="1"/>
    </xf>
    <xf numFmtId="0" fontId="3" fillId="0" borderId="72" xfId="0" applyFont="1" applyBorder="1"/>
    <xf numFmtId="0" fontId="29" fillId="2" borderId="5" xfId="0" applyFont="1" applyFill="1" applyBorder="1" applyAlignment="1">
      <alignment horizontal="center" vertical="center"/>
    </xf>
    <xf numFmtId="165" fontId="30" fillId="5" borderId="5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8" fillId="4" borderId="5" xfId="0" applyNumberFormat="1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3" fillId="0" borderId="27" xfId="0" applyFont="1" applyBorder="1"/>
    <xf numFmtId="0" fontId="3" fillId="0" borderId="40" xfId="0" applyFont="1" applyBorder="1"/>
    <xf numFmtId="0" fontId="11" fillId="0" borderId="3" xfId="0" applyFont="1" applyBorder="1" applyAlignment="1">
      <alignment vertical="center"/>
    </xf>
    <xf numFmtId="0" fontId="3" fillId="0" borderId="4" xfId="0" applyFont="1" applyBorder="1"/>
    <xf numFmtId="0" fontId="11" fillId="0" borderId="8" xfId="0" applyFont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8" fillId="0" borderId="15" xfId="0" applyFont="1" applyBorder="1" applyAlignment="1">
      <alignment horizontal="right" vertical="center"/>
    </xf>
    <xf numFmtId="0" fontId="3" fillId="0" borderId="16" xfId="0" applyFont="1" applyBorder="1"/>
    <xf numFmtId="0" fontId="10" fillId="0" borderId="22" xfId="0" applyFont="1" applyBorder="1" applyAlignment="1">
      <alignment horizontal="right" vertical="center" wrapText="1"/>
    </xf>
    <xf numFmtId="0" fontId="3" fillId="0" borderId="23" xfId="0" applyFont="1" applyBorder="1"/>
    <xf numFmtId="0" fontId="3" fillId="0" borderId="24" xfId="0" applyFont="1" applyBorder="1"/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1" fillId="0" borderId="39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left" vertical="center"/>
    </xf>
    <xf numFmtId="0" fontId="3" fillId="0" borderId="48" xfId="0" applyFont="1" applyBorder="1"/>
    <xf numFmtId="0" fontId="11" fillId="0" borderId="51" xfId="0" applyFont="1" applyBorder="1" applyAlignment="1">
      <alignment horizontal="center" vertical="center" wrapText="1"/>
    </xf>
    <xf numFmtId="165" fontId="11" fillId="5" borderId="52" xfId="0" applyNumberFormat="1" applyFont="1" applyFill="1" applyBorder="1" applyAlignment="1">
      <alignment horizontal="center" vertical="center" wrapText="1"/>
    </xf>
    <xf numFmtId="0" fontId="3" fillId="0" borderId="53" xfId="0" applyFont="1" applyBorder="1"/>
    <xf numFmtId="0" fontId="3" fillId="0" borderId="55" xfId="0" applyFont="1" applyBorder="1"/>
    <xf numFmtId="0" fontId="1" fillId="2" borderId="5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right" vertical="center" wrapText="1"/>
    </xf>
    <xf numFmtId="0" fontId="21" fillId="0" borderId="20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3" fillId="0" borderId="30" xfId="0" applyFont="1" applyBorder="1"/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165" fontId="11" fillId="5" borderId="32" xfId="0" applyNumberFormat="1" applyFont="1" applyFill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3" fillId="0" borderId="43" xfId="0" applyFont="1" applyBorder="1"/>
    <xf numFmtId="0" fontId="11" fillId="0" borderId="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58" xfId="0" applyFont="1" applyBorder="1"/>
    <xf numFmtId="0" fontId="8" fillId="0" borderId="16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" fillId="7" borderId="5" xfId="0" applyFont="1" applyFill="1" applyBorder="1" applyAlignment="1">
      <alignment horizontal="left" vertical="center" wrapText="1"/>
    </xf>
    <xf numFmtId="0" fontId="8" fillId="0" borderId="62" xfId="0" applyFont="1" applyBorder="1" applyAlignment="1">
      <alignment horizontal="right" vertical="center" wrapText="1"/>
    </xf>
    <xf numFmtId="0" fontId="11" fillId="0" borderId="58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/>
    </xf>
    <xf numFmtId="0" fontId="9" fillId="0" borderId="63" xfId="0" applyFont="1" applyBorder="1" applyAlignment="1">
      <alignment horizontal="right" vertical="center" wrapText="1"/>
    </xf>
    <xf numFmtId="0" fontId="3" fillId="0" borderId="65" xfId="0" applyFont="1" applyBorder="1"/>
    <xf numFmtId="49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abSelected="1" topLeftCell="A138" workbookViewId="0">
      <selection activeCell="A93" sqref="A93:XFD95"/>
    </sheetView>
  </sheetViews>
  <sheetFormatPr baseColWidth="10" defaultColWidth="14.42578125" defaultRowHeight="15" customHeight="1"/>
  <cols>
    <col min="1" max="30" width="10.7109375" customWidth="1"/>
  </cols>
  <sheetData>
    <row r="1" spans="1:30" ht="15" customHeight="1">
      <c r="A1" s="181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53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82" t="s">
        <v>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182" t="s">
        <v>2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181" t="s">
        <v>3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>
      <c r="A6" s="2"/>
      <c r="B6" s="2"/>
      <c r="C6" s="2"/>
      <c r="D6" s="2"/>
      <c r="E6" s="184" t="s">
        <v>4</v>
      </c>
      <c r="F6" s="183"/>
      <c r="G6" s="183"/>
      <c r="H6" s="183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0.25" customHeight="1">
      <c r="A8" s="185" t="s">
        <v>5</v>
      </c>
      <c r="B8" s="127"/>
      <c r="C8" s="127"/>
      <c r="D8" s="127"/>
      <c r="E8" s="127"/>
      <c r="F8" s="127"/>
      <c r="G8" s="3"/>
      <c r="H8" s="3"/>
      <c r="I8" s="3"/>
      <c r="J8" s="4"/>
      <c r="K8" s="5"/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3"/>
      <c r="Y8" s="3"/>
      <c r="Z8" s="3"/>
      <c r="AA8" s="3"/>
      <c r="AB8" s="3"/>
      <c r="AC8" s="3"/>
      <c r="AD8" s="3"/>
    </row>
    <row r="9" spans="1:30" ht="24.75" customHeight="1">
      <c r="A9" s="8"/>
      <c r="B9" s="191" t="s">
        <v>6</v>
      </c>
      <c r="C9" s="192"/>
      <c r="D9" s="186"/>
      <c r="E9" s="129"/>
      <c r="F9" s="129"/>
      <c r="G9" s="129"/>
      <c r="H9" s="129"/>
      <c r="I9" s="129"/>
      <c r="J9" s="130"/>
      <c r="K9" s="9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8"/>
      <c r="Y9" s="8"/>
      <c r="Z9" s="8"/>
      <c r="AA9" s="8"/>
      <c r="AB9" s="8"/>
      <c r="AC9" s="8"/>
      <c r="AD9" s="8"/>
    </row>
    <row r="10" spans="1:30" ht="24.75" customHeight="1">
      <c r="A10" s="8"/>
      <c r="B10" s="193" t="s">
        <v>7</v>
      </c>
      <c r="C10" s="130"/>
      <c r="D10" s="179" t="s">
        <v>169</v>
      </c>
      <c r="E10" s="129"/>
      <c r="F10" s="129"/>
      <c r="G10" s="129"/>
      <c r="H10" s="129"/>
      <c r="I10" s="129"/>
      <c r="J10" s="130"/>
      <c r="K10" s="9"/>
      <c r="L10" s="10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8"/>
      <c r="Y10" s="8"/>
      <c r="Z10" s="8"/>
      <c r="AA10" s="8"/>
      <c r="AB10" s="8"/>
      <c r="AC10" s="8"/>
      <c r="AD10" s="8"/>
    </row>
    <row r="11" spans="1:30" ht="24.75" customHeight="1">
      <c r="A11" s="8"/>
      <c r="B11" s="187" t="s">
        <v>8</v>
      </c>
      <c r="C11" s="130"/>
      <c r="D11" s="180" t="s">
        <v>9</v>
      </c>
      <c r="E11" s="129"/>
      <c r="F11" s="129"/>
      <c r="G11" s="129"/>
      <c r="H11" s="129"/>
      <c r="I11" s="129"/>
      <c r="J11" s="130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8"/>
      <c r="Y11" s="8"/>
      <c r="Z11" s="8"/>
      <c r="AA11" s="8"/>
      <c r="AB11" s="8"/>
      <c r="AC11" s="8"/>
      <c r="AD11" s="8"/>
    </row>
    <row r="12" spans="1:3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3.25" customHeight="1">
      <c r="A13" s="185" t="s">
        <v>10</v>
      </c>
      <c r="B13" s="127"/>
      <c r="C13" s="127"/>
      <c r="D13" s="127"/>
      <c r="E13" s="127"/>
      <c r="F13" s="127"/>
      <c r="G13" s="13"/>
      <c r="H13" s="13"/>
      <c r="I13" s="13"/>
      <c r="J13" s="1"/>
      <c r="K13" s="1"/>
      <c r="L13" s="1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3"/>
      <c r="Y13" s="3"/>
      <c r="Z13" s="3"/>
      <c r="AA13" s="3"/>
      <c r="AB13" s="3"/>
      <c r="AC13" s="3"/>
      <c r="AD13" s="3"/>
    </row>
    <row r="14" spans="1:30" ht="23.25" customHeight="1">
      <c r="A14" s="194" t="s">
        <v>11</v>
      </c>
      <c r="B14" s="127"/>
      <c r="C14" s="127"/>
      <c r="D14" s="127"/>
      <c r="E14" s="127"/>
      <c r="F14" s="127"/>
      <c r="G14" s="127"/>
      <c r="H14" s="127"/>
      <c r="I14" s="127"/>
      <c r="J14" s="1"/>
      <c r="K14" s="1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8"/>
      <c r="Y14" s="8"/>
      <c r="Z14" s="8"/>
      <c r="AA14" s="8"/>
      <c r="AB14" s="8"/>
      <c r="AC14" s="8"/>
      <c r="AD14" s="8"/>
    </row>
    <row r="15" spans="1:30" ht="32.25" customHeight="1">
      <c r="A15" s="8"/>
      <c r="B15" s="195" t="s">
        <v>12</v>
      </c>
      <c r="C15" s="129"/>
      <c r="D15" s="129"/>
      <c r="E15" s="129"/>
      <c r="F15" s="130"/>
      <c r="G15" s="244" t="str">
        <f>D10</f>
        <v>Doctorant non salarié</v>
      </c>
      <c r="H15" s="171"/>
      <c r="I15" s="171"/>
      <c r="J15" s="168"/>
      <c r="K15" s="14">
        <f>IF(G15="Pr",7,IF(G15="MCA",5,IF(G15="MCB",3,IF(G15="MAB / MAA",2,IF(G15="Doctorant non salarié",1)))))</f>
        <v>1</v>
      </c>
      <c r="L15" s="15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8"/>
      <c r="Y15" s="8"/>
      <c r="Z15" s="8"/>
      <c r="AA15" s="8"/>
      <c r="AB15" s="8"/>
      <c r="AC15" s="8"/>
      <c r="AD15" s="8"/>
    </row>
    <row r="16" spans="1:30" ht="29.25" customHeight="1">
      <c r="A16" s="196" t="s">
        <v>13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6"/>
      <c r="L16" s="17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8"/>
      <c r="Y16" s="8"/>
      <c r="Z16" s="8"/>
      <c r="AA16" s="8"/>
      <c r="AB16" s="8"/>
      <c r="AC16" s="8"/>
      <c r="AD16" s="8"/>
    </row>
    <row r="17" spans="1:30" ht="31.5" customHeight="1">
      <c r="A17" s="8"/>
      <c r="B17" s="167" t="s">
        <v>14</v>
      </c>
      <c r="C17" s="168"/>
      <c r="D17" s="197" t="s">
        <v>15</v>
      </c>
      <c r="E17" s="198"/>
      <c r="F17" s="198"/>
      <c r="G17" s="192"/>
      <c r="H17" s="18">
        <v>0</v>
      </c>
      <c r="I17" s="19"/>
      <c r="J17" s="20"/>
      <c r="K17" s="150">
        <f>I18</f>
        <v>3</v>
      </c>
      <c r="L17" s="20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8"/>
      <c r="Y17" s="8"/>
      <c r="Z17" s="8"/>
      <c r="AA17" s="8"/>
      <c r="AB17" s="8"/>
      <c r="AC17" s="8"/>
      <c r="AD17" s="8"/>
    </row>
    <row r="18" spans="1:30" ht="24.75" customHeight="1">
      <c r="A18" s="8"/>
      <c r="B18" s="162"/>
      <c r="C18" s="125"/>
      <c r="D18" s="199" t="s">
        <v>16</v>
      </c>
      <c r="E18" s="200"/>
      <c r="F18" s="200"/>
      <c r="G18" s="200"/>
      <c r="H18" s="201"/>
      <c r="I18" s="21">
        <f>3-H17</f>
        <v>3</v>
      </c>
      <c r="J18" s="22"/>
      <c r="K18" s="149"/>
      <c r="L18" s="127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8"/>
      <c r="Y18" s="8"/>
      <c r="Z18" s="8"/>
      <c r="AA18" s="8"/>
      <c r="AB18" s="8"/>
      <c r="AC18" s="8"/>
      <c r="AD18" s="8"/>
    </row>
    <row r="19" spans="1:30" ht="24.75" customHeight="1">
      <c r="A19" s="196" t="s">
        <v>17</v>
      </c>
      <c r="B19" s="127"/>
      <c r="C19" s="127"/>
      <c r="D19" s="127"/>
      <c r="E19" s="127"/>
      <c r="F19" s="127"/>
      <c r="G19" s="127"/>
      <c r="H19" s="127"/>
      <c r="I19" s="127"/>
      <c r="J19" s="23"/>
      <c r="K19" s="24"/>
      <c r="L19" s="10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8"/>
      <c r="Y19" s="8"/>
      <c r="Z19" s="8"/>
      <c r="AA19" s="8"/>
      <c r="AB19" s="8"/>
      <c r="AC19" s="8"/>
      <c r="AD19" s="8"/>
    </row>
    <row r="20" spans="1:30" ht="28.5" customHeight="1">
      <c r="A20" s="8"/>
      <c r="B20" s="170" t="s">
        <v>18</v>
      </c>
      <c r="C20" s="168"/>
      <c r="D20" s="197" t="s">
        <v>19</v>
      </c>
      <c r="E20" s="198"/>
      <c r="F20" s="198"/>
      <c r="G20" s="192"/>
      <c r="H20" s="25">
        <v>0</v>
      </c>
      <c r="I20" s="26"/>
      <c r="J20" s="27"/>
      <c r="K20" s="150">
        <f>H20*10</f>
        <v>0</v>
      </c>
      <c r="L20" s="20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8"/>
      <c r="Y20" s="8"/>
      <c r="Z20" s="8"/>
      <c r="AA20" s="8"/>
      <c r="AB20" s="8"/>
      <c r="AC20" s="8"/>
      <c r="AD20" s="8"/>
    </row>
    <row r="21" spans="1:30" ht="24.75" customHeight="1">
      <c r="A21" s="8"/>
      <c r="B21" s="162"/>
      <c r="C21" s="125"/>
      <c r="D21" s="199" t="s">
        <v>20</v>
      </c>
      <c r="E21" s="200"/>
      <c r="F21" s="200"/>
      <c r="G21" s="200"/>
      <c r="H21" s="201"/>
      <c r="I21" s="21">
        <f>K20</f>
        <v>0</v>
      </c>
      <c r="J21" s="22"/>
      <c r="K21" s="149"/>
      <c r="L21" s="127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8"/>
      <c r="Y21" s="8"/>
      <c r="Z21" s="8"/>
      <c r="AA21" s="8"/>
      <c r="AB21" s="8"/>
      <c r="AC21" s="8"/>
      <c r="AD21" s="8"/>
    </row>
    <row r="22" spans="1:30" ht="8.25" customHeight="1">
      <c r="A22" s="8"/>
      <c r="B22" s="8"/>
      <c r="C22" s="8"/>
      <c r="D22" s="8"/>
      <c r="E22" s="8"/>
      <c r="F22" s="8"/>
      <c r="G22" s="8"/>
      <c r="H22" s="8"/>
      <c r="I22" s="8"/>
      <c r="J22" s="28"/>
      <c r="K22" s="9"/>
      <c r="L22" s="10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8"/>
      <c r="Y22" s="8"/>
      <c r="Z22" s="8"/>
      <c r="AA22" s="8"/>
      <c r="AB22" s="8"/>
      <c r="AC22" s="8"/>
      <c r="AD22" s="8"/>
    </row>
    <row r="23" spans="1:30" ht="21.75" customHeight="1">
      <c r="A23" s="225" t="s">
        <v>21</v>
      </c>
      <c r="B23" s="127"/>
      <c r="C23" s="127"/>
      <c r="D23" s="127"/>
      <c r="E23" s="127"/>
      <c r="F23" s="127"/>
      <c r="G23" s="127"/>
      <c r="H23" s="127"/>
      <c r="I23" s="127"/>
      <c r="J23" s="10"/>
      <c r="K23" s="29"/>
      <c r="L23" s="10"/>
      <c r="M23" s="29"/>
      <c r="N23" s="29"/>
      <c r="O23" s="29"/>
      <c r="P23" s="29"/>
      <c r="Q23" s="29"/>
      <c r="R23" s="8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56.25" customHeight="1">
      <c r="A24" s="30"/>
      <c r="B24" s="226" t="s">
        <v>22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0"/>
      <c r="M24" s="29"/>
      <c r="N24" s="29"/>
      <c r="O24" s="29"/>
      <c r="P24" s="29"/>
      <c r="Q24" s="29"/>
      <c r="R24" s="8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ht="18.75" customHeight="1">
      <c r="A25" s="30"/>
      <c r="B25" s="207" t="s">
        <v>23</v>
      </c>
      <c r="C25" s="129"/>
      <c r="D25" s="129"/>
      <c r="E25" s="130"/>
      <c r="F25" s="9"/>
      <c r="G25" s="9"/>
      <c r="H25" s="9"/>
      <c r="I25" s="9"/>
      <c r="J25" s="9"/>
      <c r="K25" s="9"/>
      <c r="L25" s="10"/>
      <c r="M25" s="29"/>
      <c r="N25" s="29"/>
      <c r="O25" s="29"/>
      <c r="P25" s="29"/>
      <c r="Q25" s="29"/>
      <c r="R25" s="8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pans="1:30" ht="21.75" customHeight="1">
      <c r="A26" s="30"/>
      <c r="B26" s="188" t="s">
        <v>24</v>
      </c>
      <c r="C26" s="218" t="s">
        <v>25</v>
      </c>
      <c r="D26" s="120"/>
      <c r="E26" s="120"/>
      <c r="F26" s="25">
        <v>0</v>
      </c>
      <c r="G26" s="31" t="s">
        <v>26</v>
      </c>
      <c r="H26" s="32"/>
      <c r="I26" s="223" t="str">
        <f>IF(F26=H28+H29+H30+H31+H32," "," ! : Vérifiez la répartition des publications.")</f>
        <v xml:space="preserve"> </v>
      </c>
      <c r="J26" s="198"/>
      <c r="K26" s="224"/>
      <c r="L26" s="10"/>
      <c r="M26" s="29"/>
      <c r="N26" s="29"/>
      <c r="O26" s="29"/>
      <c r="P26" s="29"/>
      <c r="Q26" s="29"/>
      <c r="R26" s="8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ht="19.5" customHeight="1">
      <c r="A27" s="30"/>
      <c r="B27" s="189"/>
      <c r="C27" s="227" t="s">
        <v>27</v>
      </c>
      <c r="D27" s="120"/>
      <c r="E27" s="120"/>
      <c r="F27" s="120"/>
      <c r="G27" s="120"/>
      <c r="H27" s="33" t="s">
        <v>28</v>
      </c>
      <c r="I27" s="34" t="s">
        <v>29</v>
      </c>
      <c r="J27" s="35"/>
      <c r="K27" s="228">
        <f>IF(J33="Oui",IF(F26=H28+H29+H30+H31+H32,SUM(I28:I32),0),0)</f>
        <v>0</v>
      </c>
      <c r="L27" s="10"/>
      <c r="M27" s="36"/>
      <c r="N27" s="37"/>
      <c r="O27" s="36"/>
      <c r="P27" s="36"/>
      <c r="Q27" s="37"/>
      <c r="R27" s="36"/>
      <c r="S27" s="36"/>
      <c r="T27" s="37"/>
      <c r="U27" s="36"/>
      <c r="V27" s="36"/>
      <c r="W27" s="37"/>
      <c r="X27" s="36"/>
      <c r="Y27" s="36"/>
      <c r="Z27" s="37"/>
      <c r="AA27" s="36"/>
      <c r="AB27" s="36"/>
      <c r="AC27" s="37"/>
      <c r="AD27" s="29"/>
    </row>
    <row r="28" spans="1:30" ht="21.75" customHeight="1">
      <c r="A28" s="8"/>
      <c r="B28" s="189"/>
      <c r="C28" s="203" t="s">
        <v>30</v>
      </c>
      <c r="D28" s="129"/>
      <c r="E28" s="129"/>
      <c r="F28" s="129"/>
      <c r="G28" s="129"/>
      <c r="H28" s="38">
        <v>0</v>
      </c>
      <c r="I28" s="39">
        <f>H28*15*1</f>
        <v>0</v>
      </c>
      <c r="J28" s="40"/>
      <c r="K28" s="148"/>
      <c r="L28" s="10"/>
      <c r="M28" s="4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21.75" customHeight="1">
      <c r="A29" s="8"/>
      <c r="B29" s="189"/>
      <c r="C29" s="204" t="s">
        <v>31</v>
      </c>
      <c r="D29" s="129"/>
      <c r="E29" s="129"/>
      <c r="F29" s="129"/>
      <c r="G29" s="130"/>
      <c r="H29" s="42">
        <v>0</v>
      </c>
      <c r="I29" s="39">
        <f>H29*15*0.9</f>
        <v>0</v>
      </c>
      <c r="J29" s="40"/>
      <c r="K29" s="148"/>
      <c r="L29" s="10"/>
      <c r="M29" s="41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21.75" customHeight="1">
      <c r="A30" s="8"/>
      <c r="B30" s="189"/>
      <c r="C30" s="204" t="s">
        <v>32</v>
      </c>
      <c r="D30" s="129"/>
      <c r="E30" s="129"/>
      <c r="F30" s="129"/>
      <c r="G30" s="130"/>
      <c r="H30" s="42">
        <v>0</v>
      </c>
      <c r="I30" s="39">
        <f>H30*15*0.8</f>
        <v>0</v>
      </c>
      <c r="J30" s="40"/>
      <c r="K30" s="148"/>
      <c r="L30" s="10"/>
      <c r="M30" s="41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21.75" customHeight="1">
      <c r="A31" s="8"/>
      <c r="B31" s="189"/>
      <c r="C31" s="204" t="s">
        <v>33</v>
      </c>
      <c r="D31" s="129"/>
      <c r="E31" s="129"/>
      <c r="F31" s="129"/>
      <c r="G31" s="130"/>
      <c r="H31" s="38">
        <v>0</v>
      </c>
      <c r="I31" s="39">
        <f>H31*15*0.7</f>
        <v>0</v>
      </c>
      <c r="J31" s="40"/>
      <c r="K31" s="148"/>
      <c r="L31" s="10"/>
      <c r="M31" s="41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21.75" customHeight="1">
      <c r="A32" s="8"/>
      <c r="B32" s="189"/>
      <c r="C32" s="220" t="s">
        <v>34</v>
      </c>
      <c r="D32" s="153"/>
      <c r="E32" s="153"/>
      <c r="F32" s="153"/>
      <c r="G32" s="157"/>
      <c r="H32" s="43">
        <v>0</v>
      </c>
      <c r="I32" s="44">
        <f>H32*15*0.5</f>
        <v>0</v>
      </c>
      <c r="J32" s="45"/>
      <c r="K32" s="148"/>
      <c r="L32" s="1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21.75" customHeight="1">
      <c r="A33" s="8"/>
      <c r="B33" s="190"/>
      <c r="C33" s="221" t="s">
        <v>35</v>
      </c>
      <c r="D33" s="129"/>
      <c r="E33" s="129"/>
      <c r="F33" s="129"/>
      <c r="G33" s="129"/>
      <c r="H33" s="129"/>
      <c r="I33" s="130"/>
      <c r="J33" s="46" t="s">
        <v>36</v>
      </c>
      <c r="K33" s="149"/>
      <c r="L33" s="1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6.75" customHeight="1">
      <c r="A34" s="30"/>
      <c r="B34" s="222"/>
      <c r="C34" s="127"/>
      <c r="D34" s="127"/>
      <c r="E34" s="127"/>
      <c r="F34" s="127"/>
      <c r="G34" s="127"/>
      <c r="H34" s="127"/>
      <c r="I34" s="127"/>
      <c r="J34" s="127"/>
      <c r="K34" s="127"/>
      <c r="L34" s="10"/>
      <c r="M34" s="8"/>
      <c r="N34" s="8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29"/>
    </row>
    <row r="35" spans="1:30" ht="18.75" customHeight="1">
      <c r="A35" s="30"/>
      <c r="B35" s="229" t="s">
        <v>37</v>
      </c>
      <c r="C35" s="197" t="s">
        <v>25</v>
      </c>
      <c r="D35" s="198"/>
      <c r="E35" s="198"/>
      <c r="F35" s="18"/>
      <c r="G35" s="31" t="s">
        <v>26</v>
      </c>
      <c r="H35" s="32"/>
      <c r="I35" s="223" t="str">
        <f>IF(F35=H37+H38+H39+H40+H41," "," ! : Vérifiez la répartition des publications.")</f>
        <v xml:space="preserve"> ! : Vérifiez la répartition des publications.</v>
      </c>
      <c r="J35" s="198"/>
      <c r="K35" s="224"/>
      <c r="L35" s="10"/>
      <c r="M35" s="8"/>
      <c r="N35" s="8"/>
      <c r="O35" s="47"/>
      <c r="P35" s="47"/>
      <c r="Q35" s="47"/>
      <c r="R35" s="8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ht="28.5" customHeight="1">
      <c r="A36" s="30"/>
      <c r="B36" s="189"/>
      <c r="C36" s="231" t="s">
        <v>38</v>
      </c>
      <c r="D36" s="129"/>
      <c r="E36" s="129"/>
      <c r="F36" s="129"/>
      <c r="G36" s="129"/>
      <c r="H36" s="33" t="s">
        <v>28</v>
      </c>
      <c r="I36" s="34" t="s">
        <v>29</v>
      </c>
      <c r="J36" s="35"/>
      <c r="K36" s="228">
        <f>IF(J42="Oui",IF(F35=H37+H38+H39+H40+H41,SUM(I37:I41),0),0)</f>
        <v>0</v>
      </c>
      <c r="L36" s="10"/>
      <c r="M36" s="8"/>
      <c r="N36" s="8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29"/>
    </row>
    <row r="37" spans="1:30" ht="21.75" customHeight="1">
      <c r="A37" s="8"/>
      <c r="B37" s="189"/>
      <c r="C37" s="203" t="s">
        <v>39</v>
      </c>
      <c r="D37" s="129"/>
      <c r="E37" s="129"/>
      <c r="F37" s="129"/>
      <c r="G37" s="129"/>
      <c r="H37" s="38">
        <v>0</v>
      </c>
      <c r="I37" s="39">
        <f>H37*10*1</f>
        <v>0</v>
      </c>
      <c r="J37" s="40"/>
      <c r="K37" s="148"/>
      <c r="L37" s="10"/>
      <c r="M37" s="8"/>
      <c r="N37" s="8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8"/>
    </row>
    <row r="38" spans="1:30" ht="21.75" customHeight="1">
      <c r="A38" s="8"/>
      <c r="B38" s="189"/>
      <c r="C38" s="204" t="s">
        <v>40</v>
      </c>
      <c r="D38" s="129"/>
      <c r="E38" s="129"/>
      <c r="F38" s="129"/>
      <c r="G38" s="130"/>
      <c r="H38" s="42">
        <v>1</v>
      </c>
      <c r="I38" s="39">
        <f>H38*10*0.9</f>
        <v>9</v>
      </c>
      <c r="J38" s="40"/>
      <c r="K38" s="148"/>
      <c r="L38" s="10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8"/>
    </row>
    <row r="39" spans="1:30" ht="21.75" customHeight="1">
      <c r="A39" s="8"/>
      <c r="B39" s="189"/>
      <c r="C39" s="204" t="s">
        <v>41</v>
      </c>
      <c r="D39" s="129"/>
      <c r="E39" s="129"/>
      <c r="F39" s="129"/>
      <c r="G39" s="130"/>
      <c r="H39" s="42">
        <v>1</v>
      </c>
      <c r="I39" s="39">
        <f>H39*10*0.8</f>
        <v>8</v>
      </c>
      <c r="J39" s="40"/>
      <c r="K39" s="148"/>
      <c r="L39" s="10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8"/>
    </row>
    <row r="40" spans="1:30" ht="21.75" customHeight="1">
      <c r="A40" s="8"/>
      <c r="B40" s="189"/>
      <c r="C40" s="204" t="s">
        <v>42</v>
      </c>
      <c r="D40" s="129"/>
      <c r="E40" s="129"/>
      <c r="F40" s="129"/>
      <c r="G40" s="130"/>
      <c r="H40" s="38">
        <v>0</v>
      </c>
      <c r="I40" s="39">
        <f>H40*10*0.7</f>
        <v>0</v>
      </c>
      <c r="J40" s="40"/>
      <c r="K40" s="148"/>
      <c r="L40" s="10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8"/>
    </row>
    <row r="41" spans="1:30" ht="21.75" customHeight="1">
      <c r="A41" s="8"/>
      <c r="B41" s="189"/>
      <c r="C41" s="204" t="s">
        <v>43</v>
      </c>
      <c r="D41" s="129"/>
      <c r="E41" s="129"/>
      <c r="F41" s="129"/>
      <c r="G41" s="130"/>
      <c r="H41" s="38">
        <v>0</v>
      </c>
      <c r="I41" s="39">
        <f>H41*10*0.5</f>
        <v>0</v>
      </c>
      <c r="J41" s="45"/>
      <c r="K41" s="148"/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8"/>
    </row>
    <row r="42" spans="1:30" ht="21.75" customHeight="1">
      <c r="A42" s="8"/>
      <c r="B42" s="230"/>
      <c r="C42" s="206" t="s">
        <v>35</v>
      </c>
      <c r="D42" s="200"/>
      <c r="E42" s="200"/>
      <c r="F42" s="200"/>
      <c r="G42" s="200"/>
      <c r="H42" s="200"/>
      <c r="I42" s="200"/>
      <c r="J42" s="48" t="s">
        <v>36</v>
      </c>
      <c r="K42" s="149"/>
      <c r="L42" s="10"/>
      <c r="M42" s="41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21" customHeight="1">
      <c r="A43" s="30"/>
      <c r="B43" s="207" t="s">
        <v>44</v>
      </c>
      <c r="C43" s="129"/>
      <c r="D43" s="129"/>
      <c r="E43" s="129"/>
      <c r="F43" s="129"/>
      <c r="G43" s="130"/>
      <c r="H43" s="9"/>
      <c r="I43" s="9"/>
      <c r="J43" s="9"/>
      <c r="K43" s="9"/>
      <c r="L43" s="10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29"/>
    </row>
    <row r="44" spans="1:30" ht="19.5" customHeight="1">
      <c r="A44" s="30"/>
      <c r="B44" s="208" t="s">
        <v>45</v>
      </c>
      <c r="C44" s="131" t="s">
        <v>46</v>
      </c>
      <c r="D44" s="127"/>
      <c r="E44" s="127"/>
      <c r="F44" s="49">
        <v>0</v>
      </c>
      <c r="G44" s="50" t="s">
        <v>26</v>
      </c>
      <c r="H44" s="51"/>
      <c r="I44" s="209" t="str">
        <f>IF(F44=0,IF(H46+H47=0," ","!: A Vérifier Position/Nbre d'articles"),IF(F44=1,IF(H46&gt;0,IF(H47=0," ","!: A Vérifier Position/Nbre d'articles"),"!: A Vérifier Position/Nbre d'articles"),IF(H46*H47=0,"!: A Vérifier Position/Nbre d'articles"," ")))</f>
        <v xml:space="preserve"> </v>
      </c>
      <c r="J44" s="210"/>
      <c r="K44" s="52"/>
      <c r="L44" s="10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29"/>
    </row>
    <row r="45" spans="1:30" ht="18" customHeight="1">
      <c r="A45" s="30"/>
      <c r="B45" s="134"/>
      <c r="C45" s="211" t="s">
        <v>47</v>
      </c>
      <c r="D45" s="153"/>
      <c r="E45" s="153"/>
      <c r="F45" s="153"/>
      <c r="G45" s="157"/>
      <c r="H45" s="53" t="s">
        <v>48</v>
      </c>
      <c r="I45" s="54" t="s">
        <v>29</v>
      </c>
      <c r="J45" s="35"/>
      <c r="K45" s="212">
        <f>IF(J48="Oui",I46+I47,0)</f>
        <v>0</v>
      </c>
      <c r="L45" s="10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29"/>
    </row>
    <row r="46" spans="1:30" ht="21.75" customHeight="1">
      <c r="A46" s="8"/>
      <c r="B46" s="134"/>
      <c r="C46" s="205" t="s">
        <v>49</v>
      </c>
      <c r="D46" s="127"/>
      <c r="E46" s="127"/>
      <c r="F46" s="127"/>
      <c r="G46" s="127"/>
      <c r="H46" s="38"/>
      <c r="I46" s="39">
        <f>IF(F44&gt;=1,IF(H46=1,5,IF(H46=2,5*0.9,IF(H46=3,5*0.8,IF(H46=4,5*0.7,IF(H46&gt;=5,5*0.5,0))))),0)</f>
        <v>0</v>
      </c>
      <c r="J46" s="55" t="str">
        <f t="shared" ref="J46:J47" si="0">IF(H46=1,"(100% des Pts)",IF(H46=2,"(90% des Pts)",IF(H46=3,"(80% des Pts)",IF(H46=4,"(70% des Pts)",IF(H46&gt;4,"(50% des Pts)", " ")))))</f>
        <v xml:space="preserve"> </v>
      </c>
      <c r="K46" s="213"/>
      <c r="L46" s="10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8"/>
    </row>
    <row r="47" spans="1:30" ht="21.75" customHeight="1">
      <c r="A47" s="8"/>
      <c r="B47" s="134"/>
      <c r="C47" s="132" t="s">
        <v>50</v>
      </c>
      <c r="D47" s="120"/>
      <c r="E47" s="120"/>
      <c r="F47" s="120"/>
      <c r="G47" s="120"/>
      <c r="H47" s="38"/>
      <c r="I47" s="39">
        <f>IF(F44=2,IF(H47=1,5,IF(H47=2,5*0.9,IF(H47=3,5*0.8,IF(H47=4,5*0.7,IF(H47&gt;=5,5*0.5,0))))),0)</f>
        <v>0</v>
      </c>
      <c r="J47" s="56" t="str">
        <f t="shared" si="0"/>
        <v xml:space="preserve"> </v>
      </c>
      <c r="K47" s="213"/>
      <c r="L47" s="10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21.75" customHeight="1">
      <c r="A48" s="8"/>
      <c r="B48" s="146"/>
      <c r="C48" s="206" t="s">
        <v>35</v>
      </c>
      <c r="D48" s="200"/>
      <c r="E48" s="200"/>
      <c r="F48" s="200"/>
      <c r="G48" s="200"/>
      <c r="H48" s="200"/>
      <c r="I48" s="200"/>
      <c r="J48" s="57" t="s">
        <v>36</v>
      </c>
      <c r="K48" s="214"/>
      <c r="L48" s="1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3" customHeight="1">
      <c r="A49" s="8"/>
      <c r="B49" s="8"/>
      <c r="C49" s="8"/>
      <c r="D49" s="8"/>
      <c r="E49" s="8"/>
      <c r="F49" s="8"/>
      <c r="G49" s="8"/>
      <c r="H49" s="8"/>
      <c r="I49" s="8"/>
      <c r="J49" s="28"/>
      <c r="K49" s="9"/>
      <c r="L49" s="1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8.75" customHeight="1">
      <c r="A50" s="215" t="s">
        <v>51</v>
      </c>
      <c r="B50" s="129"/>
      <c r="C50" s="129"/>
      <c r="D50" s="129"/>
      <c r="E50" s="129"/>
      <c r="F50" s="129"/>
      <c r="G50" s="129"/>
      <c r="H50" s="129"/>
      <c r="I50" s="130"/>
      <c r="J50" s="10"/>
      <c r="K50" s="29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8.75" customHeight="1">
      <c r="A51" s="30"/>
      <c r="B51" s="126" t="s">
        <v>52</v>
      </c>
      <c r="C51" s="127"/>
      <c r="D51" s="127"/>
      <c r="E51" s="127"/>
      <c r="F51" s="127"/>
      <c r="G51" s="127"/>
      <c r="H51" s="127"/>
      <c r="I51" s="127"/>
      <c r="J51" s="127"/>
      <c r="K51" s="9"/>
      <c r="L51" s="1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21.75" customHeight="1">
      <c r="A52" s="30"/>
      <c r="B52" s="167" t="s">
        <v>53</v>
      </c>
      <c r="C52" s="171"/>
      <c r="D52" s="197" t="s">
        <v>54</v>
      </c>
      <c r="E52" s="198"/>
      <c r="F52" s="198"/>
      <c r="G52" s="198"/>
      <c r="H52" s="18">
        <v>0</v>
      </c>
      <c r="I52" s="26" t="s">
        <v>26</v>
      </c>
      <c r="J52" s="58"/>
      <c r="K52" s="172">
        <f>IF(J54="Oui",I53,0)</f>
        <v>0</v>
      </c>
      <c r="L52" s="1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23.25" customHeight="1">
      <c r="A53" s="30"/>
      <c r="B53" s="161"/>
      <c r="C53" s="127"/>
      <c r="D53" s="216" t="s">
        <v>55</v>
      </c>
      <c r="E53" s="129"/>
      <c r="F53" s="129"/>
      <c r="G53" s="129"/>
      <c r="H53" s="130"/>
      <c r="I53" s="59">
        <f>H52*6</f>
        <v>0</v>
      </c>
      <c r="J53" s="60"/>
      <c r="K53" s="148"/>
      <c r="L53" s="10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ht="21" customHeight="1">
      <c r="A54" s="8"/>
      <c r="B54" s="217" t="s">
        <v>56</v>
      </c>
      <c r="C54" s="124"/>
      <c r="D54" s="124"/>
      <c r="E54" s="124"/>
      <c r="F54" s="124"/>
      <c r="G54" s="124"/>
      <c r="H54" s="124"/>
      <c r="I54" s="124"/>
      <c r="J54" s="48" t="s">
        <v>36</v>
      </c>
      <c r="K54" s="149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8.25" customHeight="1">
      <c r="A55" s="8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ht="19.5" customHeight="1">
      <c r="A56" s="30"/>
      <c r="B56" s="207" t="s">
        <v>57</v>
      </c>
      <c r="C56" s="129"/>
      <c r="D56" s="129"/>
      <c r="E56" s="129"/>
      <c r="F56" s="129"/>
      <c r="G56" s="129"/>
      <c r="H56" s="129"/>
      <c r="I56" s="129"/>
      <c r="J56" s="130"/>
      <c r="K56" s="9"/>
      <c r="L56" s="1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24.75" customHeight="1">
      <c r="A57" s="30"/>
      <c r="B57" s="160" t="s">
        <v>58</v>
      </c>
      <c r="C57" s="139"/>
      <c r="D57" s="218" t="s">
        <v>59</v>
      </c>
      <c r="E57" s="120"/>
      <c r="F57" s="120"/>
      <c r="G57" s="120"/>
      <c r="H57" s="62"/>
      <c r="I57" s="5" t="s">
        <v>26</v>
      </c>
      <c r="J57" s="35"/>
      <c r="K57" s="172">
        <f>IF(J59="Oui",I58,0)</f>
        <v>0</v>
      </c>
      <c r="L57" s="10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21" customHeight="1">
      <c r="A58" s="8"/>
      <c r="B58" s="161"/>
      <c r="C58" s="139"/>
      <c r="D58" s="216" t="s">
        <v>60</v>
      </c>
      <c r="E58" s="129"/>
      <c r="F58" s="129"/>
      <c r="G58" s="129"/>
      <c r="H58" s="130"/>
      <c r="I58" s="63">
        <f>IF(H57&lt;=4,H57*2,IF(H57&gt;4,8,0))</f>
        <v>0</v>
      </c>
      <c r="J58" s="45"/>
      <c r="K58" s="148"/>
      <c r="L58" s="1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21" customHeight="1">
      <c r="A59" s="8"/>
      <c r="B59" s="217" t="s">
        <v>61</v>
      </c>
      <c r="C59" s="124"/>
      <c r="D59" s="124"/>
      <c r="E59" s="124"/>
      <c r="F59" s="124"/>
      <c r="G59" s="124"/>
      <c r="H59" s="124"/>
      <c r="I59" s="124"/>
      <c r="J59" s="48" t="s">
        <v>36</v>
      </c>
      <c r="K59" s="149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ht="21.75" customHeight="1">
      <c r="A60" s="30"/>
      <c r="B60" s="219" t="s">
        <v>62</v>
      </c>
      <c r="C60" s="183"/>
      <c r="D60" s="183"/>
      <c r="E60" s="183"/>
      <c r="F60" s="183"/>
      <c r="G60" s="183"/>
      <c r="H60" s="183"/>
      <c r="I60" s="183"/>
      <c r="J60" s="183"/>
      <c r="K60" s="9"/>
      <c r="L60" s="1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ht="24.75" customHeight="1">
      <c r="A61" s="30"/>
      <c r="B61" s="167" t="s">
        <v>63</v>
      </c>
      <c r="C61" s="168"/>
      <c r="D61" s="197" t="s">
        <v>64</v>
      </c>
      <c r="E61" s="198"/>
      <c r="F61" s="198"/>
      <c r="G61" s="198"/>
      <c r="H61" s="18"/>
      <c r="I61" s="26" t="s">
        <v>26</v>
      </c>
      <c r="J61" s="58"/>
      <c r="K61" s="172">
        <f>IF(J63="Oui",I62,0)</f>
        <v>0</v>
      </c>
      <c r="L61" s="1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ht="21.75" customHeight="1">
      <c r="A62" s="8"/>
      <c r="B62" s="161"/>
      <c r="C62" s="139"/>
      <c r="D62" s="216" t="s">
        <v>65</v>
      </c>
      <c r="E62" s="129"/>
      <c r="F62" s="129"/>
      <c r="G62" s="129"/>
      <c r="H62" s="130"/>
      <c r="I62" s="63">
        <f>IF((H61&lt;=4),H61*1,IF(H61&gt;4,4,0))</f>
        <v>0</v>
      </c>
      <c r="J62" s="45"/>
      <c r="K62" s="148"/>
      <c r="L62" s="1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ht="18.75" customHeight="1">
      <c r="A63" s="8"/>
      <c r="B63" s="217" t="s">
        <v>61</v>
      </c>
      <c r="C63" s="124"/>
      <c r="D63" s="124"/>
      <c r="E63" s="124"/>
      <c r="F63" s="124"/>
      <c r="G63" s="124"/>
      <c r="H63" s="124"/>
      <c r="I63" s="124"/>
      <c r="J63" s="48" t="s">
        <v>36</v>
      </c>
      <c r="K63" s="149"/>
      <c r="L63" s="1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ht="2.25" customHeight="1">
      <c r="A64" s="30"/>
      <c r="B64" s="30"/>
      <c r="C64" s="30"/>
      <c r="D64" s="30"/>
      <c r="E64" s="30"/>
      <c r="F64" s="30"/>
      <c r="G64" s="30"/>
      <c r="H64" s="30"/>
      <c r="I64" s="30"/>
      <c r="J64" s="10"/>
      <c r="K64" s="29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ht="20.25" hidden="1" customHeight="1">
      <c r="A65" s="232" t="s">
        <v>66</v>
      </c>
      <c r="B65" s="183"/>
      <c r="C65" s="183"/>
      <c r="D65" s="183"/>
      <c r="E65" s="183"/>
      <c r="F65" s="183"/>
      <c r="G65" s="183"/>
      <c r="H65" s="183"/>
      <c r="I65" s="183"/>
      <c r="J65" s="10"/>
      <c r="K65" s="29"/>
      <c r="L65" s="10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ht="24.75" hidden="1" customHeight="1">
      <c r="A66" s="30"/>
      <c r="B66" s="167" t="s">
        <v>67</v>
      </c>
      <c r="C66" s="171"/>
      <c r="D66" s="168"/>
      <c r="E66" s="197" t="s">
        <v>68</v>
      </c>
      <c r="F66" s="198"/>
      <c r="G66" s="198"/>
      <c r="H66" s="25">
        <v>0</v>
      </c>
      <c r="I66" s="234" t="s">
        <v>69</v>
      </c>
      <c r="J66" s="192"/>
      <c r="K66" s="172">
        <f>I67</f>
        <v>0</v>
      </c>
      <c r="L66" s="1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ht="24.75" hidden="1" customHeight="1">
      <c r="A67" s="8"/>
      <c r="B67" s="233"/>
      <c r="C67" s="120"/>
      <c r="D67" s="122"/>
      <c r="E67" s="235" t="s">
        <v>70</v>
      </c>
      <c r="F67" s="153"/>
      <c r="G67" s="153"/>
      <c r="H67" s="157"/>
      <c r="I67" s="64">
        <f>H66*10</f>
        <v>0</v>
      </c>
      <c r="J67" s="65"/>
      <c r="K67" s="149"/>
      <c r="L67" s="10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ht="24.75" hidden="1" customHeight="1">
      <c r="A68" s="215" t="s">
        <v>71</v>
      </c>
      <c r="B68" s="129"/>
      <c r="C68" s="129"/>
      <c r="D68" s="129"/>
      <c r="E68" s="129"/>
      <c r="F68" s="129"/>
      <c r="G68" s="129"/>
      <c r="H68" s="129"/>
      <c r="I68" s="130"/>
      <c r="J68" s="10"/>
      <c r="K68" s="29"/>
      <c r="L68" s="1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24.75" hidden="1" customHeight="1">
      <c r="A69" s="30"/>
      <c r="B69" s="160" t="s">
        <v>72</v>
      </c>
      <c r="C69" s="127"/>
      <c r="D69" s="139"/>
      <c r="E69" s="218" t="s">
        <v>68</v>
      </c>
      <c r="F69" s="120"/>
      <c r="G69" s="120"/>
      <c r="H69" s="49">
        <v>0</v>
      </c>
      <c r="I69" s="121" t="s">
        <v>73</v>
      </c>
      <c r="J69" s="122"/>
      <c r="K69" s="172">
        <f>I70</f>
        <v>0</v>
      </c>
      <c r="L69" s="10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24.75" hidden="1" customHeight="1">
      <c r="A70" s="8"/>
      <c r="B70" s="162"/>
      <c r="C70" s="124"/>
      <c r="D70" s="125"/>
      <c r="E70" s="236" t="s">
        <v>74</v>
      </c>
      <c r="F70" s="200"/>
      <c r="G70" s="200"/>
      <c r="H70" s="201"/>
      <c r="I70" s="66">
        <f>H69*5</f>
        <v>0</v>
      </c>
      <c r="J70" s="65"/>
      <c r="K70" s="149"/>
      <c r="L70" s="1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6.75" hidden="1" customHeight="1">
      <c r="A71" s="30"/>
      <c r="B71" s="30"/>
      <c r="C71" s="30"/>
      <c r="D71" s="30"/>
      <c r="E71" s="30"/>
      <c r="F71" s="30"/>
      <c r="G71" s="30"/>
      <c r="H71" s="30"/>
      <c r="I71" s="30"/>
      <c r="J71" s="10"/>
      <c r="K71" s="29"/>
      <c r="L71" s="10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ht="24.75" hidden="1" customHeight="1">
      <c r="A72" s="30"/>
      <c r="B72" s="167" t="s">
        <v>75</v>
      </c>
      <c r="C72" s="171"/>
      <c r="D72" s="168"/>
      <c r="E72" s="197" t="s">
        <v>68</v>
      </c>
      <c r="F72" s="198"/>
      <c r="G72" s="198"/>
      <c r="H72" s="18"/>
      <c r="I72" s="234" t="s">
        <v>76</v>
      </c>
      <c r="J72" s="192"/>
      <c r="K72" s="172">
        <f>I73</f>
        <v>0</v>
      </c>
      <c r="L72" s="1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ht="24.75" hidden="1" customHeight="1">
      <c r="A73" s="8"/>
      <c r="B73" s="162"/>
      <c r="C73" s="124"/>
      <c r="D73" s="125"/>
      <c r="E73" s="236" t="s">
        <v>77</v>
      </c>
      <c r="F73" s="200"/>
      <c r="G73" s="200"/>
      <c r="H73" s="201"/>
      <c r="I73" s="66">
        <f>H72*5</f>
        <v>0</v>
      </c>
      <c r="J73" s="65"/>
      <c r="K73" s="149"/>
      <c r="L73" s="10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ht="3.75" customHeight="1">
      <c r="A74" s="30"/>
      <c r="B74" s="30"/>
      <c r="C74" s="30"/>
      <c r="D74" s="30"/>
      <c r="E74" s="30"/>
      <c r="F74" s="30"/>
      <c r="G74" s="30"/>
      <c r="H74" s="30"/>
      <c r="I74" s="30"/>
      <c r="J74" s="10"/>
      <c r="K74" s="29"/>
      <c r="L74" s="1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24.75" customHeight="1">
      <c r="A75" s="215" t="s">
        <v>170</v>
      </c>
      <c r="B75" s="129"/>
      <c r="C75" s="129"/>
      <c r="D75" s="129"/>
      <c r="E75" s="129"/>
      <c r="F75" s="129"/>
      <c r="G75" s="129"/>
      <c r="H75" s="129"/>
      <c r="I75" s="129"/>
      <c r="J75" s="130"/>
      <c r="K75" s="9"/>
      <c r="L75" s="10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ht="24.75" customHeight="1">
      <c r="A76" s="30"/>
      <c r="B76" s="160" t="s">
        <v>78</v>
      </c>
      <c r="C76" s="127"/>
      <c r="D76" s="139"/>
      <c r="E76" s="218" t="s">
        <v>79</v>
      </c>
      <c r="F76" s="120"/>
      <c r="G76" s="120"/>
      <c r="H76" s="49">
        <v>0</v>
      </c>
      <c r="I76" s="121" t="s">
        <v>80</v>
      </c>
      <c r="J76" s="122"/>
      <c r="K76" s="172">
        <f>I77</f>
        <v>0</v>
      </c>
      <c r="L76" s="10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24.75" customHeight="1">
      <c r="A77" s="8"/>
      <c r="B77" s="162"/>
      <c r="C77" s="124"/>
      <c r="D77" s="125"/>
      <c r="E77" s="236" t="s">
        <v>81</v>
      </c>
      <c r="F77" s="200"/>
      <c r="G77" s="200"/>
      <c r="H77" s="201"/>
      <c r="I77" s="66">
        <f>H76*5</f>
        <v>0</v>
      </c>
      <c r="J77" s="65"/>
      <c r="K77" s="149"/>
      <c r="L77" s="10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ht="6.75" customHeight="1">
      <c r="A78" s="126"/>
      <c r="B78" s="127"/>
      <c r="C78" s="127"/>
      <c r="D78" s="127"/>
      <c r="E78" s="127"/>
      <c r="F78" s="127"/>
      <c r="G78" s="127"/>
      <c r="H78" s="127"/>
      <c r="I78" s="127"/>
      <c r="J78" s="127"/>
      <c r="K78" s="9"/>
      <c r="L78" s="10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24.75" customHeight="1">
      <c r="A79" s="30"/>
      <c r="B79" s="167" t="s">
        <v>82</v>
      </c>
      <c r="C79" s="171"/>
      <c r="D79" s="168"/>
      <c r="E79" s="197" t="s">
        <v>83</v>
      </c>
      <c r="F79" s="198"/>
      <c r="G79" s="198"/>
      <c r="H79" s="25">
        <v>0</v>
      </c>
      <c r="I79" s="234"/>
      <c r="J79" s="192"/>
      <c r="K79" s="172">
        <f>I80</f>
        <v>0</v>
      </c>
      <c r="L79" s="10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ht="24.75" customHeight="1">
      <c r="A80" s="8"/>
      <c r="B80" s="162"/>
      <c r="C80" s="124"/>
      <c r="D80" s="125"/>
      <c r="E80" s="236" t="s">
        <v>84</v>
      </c>
      <c r="F80" s="200"/>
      <c r="G80" s="200"/>
      <c r="H80" s="201"/>
      <c r="I80" s="66">
        <f>H79*3</f>
        <v>0</v>
      </c>
      <c r="J80" s="65"/>
      <c r="K80" s="149"/>
      <c r="L80" s="10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ht="3.75" customHeight="1">
      <c r="A81" s="8"/>
      <c r="B81" s="67"/>
      <c r="C81" s="67"/>
      <c r="D81" s="67"/>
      <c r="E81" s="68"/>
      <c r="F81" s="68"/>
      <c r="G81" s="8"/>
      <c r="H81" s="8"/>
      <c r="I81" s="69"/>
      <c r="J81" s="70"/>
      <c r="K81" s="71"/>
      <c r="L81" s="10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20.25" customHeight="1">
      <c r="A82" s="155" t="s">
        <v>171</v>
      </c>
      <c r="B82" s="129"/>
      <c r="C82" s="129"/>
      <c r="D82" s="129"/>
      <c r="E82" s="129"/>
      <c r="F82" s="129"/>
      <c r="G82" s="129"/>
      <c r="H82" s="129"/>
      <c r="I82" s="129"/>
      <c r="J82" s="130"/>
      <c r="K82" s="72"/>
      <c r="L82" s="10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24.75" customHeight="1">
      <c r="A83" s="30"/>
      <c r="B83" s="160" t="s">
        <v>85</v>
      </c>
      <c r="C83" s="127"/>
      <c r="D83" s="139"/>
      <c r="E83" s="218" t="s">
        <v>86</v>
      </c>
      <c r="F83" s="120"/>
      <c r="G83" s="120"/>
      <c r="H83" s="62"/>
      <c r="I83" s="121"/>
      <c r="J83" s="122"/>
      <c r="K83" s="172">
        <f>I84</f>
        <v>0</v>
      </c>
      <c r="L83" s="10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ht="24.75" customHeight="1">
      <c r="A84" s="8"/>
      <c r="B84" s="162"/>
      <c r="C84" s="124"/>
      <c r="D84" s="125"/>
      <c r="E84" s="236" t="s">
        <v>87</v>
      </c>
      <c r="F84" s="200"/>
      <c r="G84" s="200"/>
      <c r="H84" s="201"/>
      <c r="I84" s="66">
        <f>IF((H83&lt;=2),H83*3,IF(H83&gt;2,6,0))</f>
        <v>0</v>
      </c>
      <c r="J84" s="65"/>
      <c r="K84" s="149"/>
      <c r="L84" s="10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6" customHeight="1">
      <c r="A85" s="126"/>
      <c r="B85" s="127"/>
      <c r="C85" s="127"/>
      <c r="D85" s="127"/>
      <c r="E85" s="127"/>
      <c r="F85" s="127"/>
      <c r="G85" s="127"/>
      <c r="H85" s="127"/>
      <c r="I85" s="127"/>
      <c r="J85" s="127"/>
      <c r="K85" s="9"/>
      <c r="L85" s="10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ht="24.75" customHeight="1">
      <c r="A86" s="30"/>
      <c r="B86" s="167" t="s">
        <v>88</v>
      </c>
      <c r="C86" s="171"/>
      <c r="D86" s="168"/>
      <c r="E86" s="197" t="s">
        <v>89</v>
      </c>
      <c r="F86" s="198"/>
      <c r="G86" s="198"/>
      <c r="H86" s="25">
        <v>0</v>
      </c>
      <c r="I86" s="234"/>
      <c r="J86" s="192"/>
      <c r="K86" s="172">
        <f>I87</f>
        <v>0</v>
      </c>
      <c r="L86" s="10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24.75" customHeight="1">
      <c r="A87" s="8"/>
      <c r="B87" s="162"/>
      <c r="C87" s="124"/>
      <c r="D87" s="125"/>
      <c r="E87" s="236" t="s">
        <v>90</v>
      </c>
      <c r="F87" s="200"/>
      <c r="G87" s="200"/>
      <c r="H87" s="201"/>
      <c r="I87" s="66">
        <f>H86*5</f>
        <v>0</v>
      </c>
      <c r="J87" s="65"/>
      <c r="K87" s="149"/>
      <c r="L87" s="10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7.5" customHeight="1">
      <c r="A88" s="126"/>
      <c r="B88" s="127"/>
      <c r="C88" s="127"/>
      <c r="D88" s="127"/>
      <c r="E88" s="127"/>
      <c r="F88" s="127"/>
      <c r="G88" s="127"/>
      <c r="H88" s="127"/>
      <c r="I88" s="127"/>
      <c r="J88" s="127"/>
      <c r="K88" s="9"/>
      <c r="L88" s="10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24.75" customHeight="1">
      <c r="A89" s="237" t="s">
        <v>172</v>
      </c>
      <c r="B89" s="129"/>
      <c r="C89" s="129"/>
      <c r="D89" s="129"/>
      <c r="E89" s="129"/>
      <c r="F89" s="129"/>
      <c r="G89" s="129"/>
      <c r="H89" s="129"/>
      <c r="I89" s="129"/>
      <c r="J89" s="130"/>
      <c r="K89" s="9"/>
      <c r="L89" s="10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ht="28.5" customHeight="1">
      <c r="A90" s="30"/>
      <c r="B90" s="160" t="s">
        <v>91</v>
      </c>
      <c r="C90" s="127"/>
      <c r="D90" s="139"/>
      <c r="E90" s="218" t="s">
        <v>92</v>
      </c>
      <c r="F90" s="120"/>
      <c r="G90" s="120"/>
      <c r="H90" s="62"/>
      <c r="I90" s="121" t="s">
        <v>93</v>
      </c>
      <c r="J90" s="122"/>
      <c r="K90" s="172">
        <f>I91</f>
        <v>0</v>
      </c>
      <c r="L90" s="10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ht="24.75" customHeight="1">
      <c r="A91" s="8"/>
      <c r="B91" s="162"/>
      <c r="C91" s="124"/>
      <c r="D91" s="125"/>
      <c r="E91" s="236" t="s">
        <v>94</v>
      </c>
      <c r="F91" s="200"/>
      <c r="G91" s="200"/>
      <c r="H91" s="201"/>
      <c r="I91" s="66">
        <f>IF((H90&lt;=3),H90*1,IF(H90&gt;3,3,0))</f>
        <v>0</v>
      </c>
      <c r="J91" s="65"/>
      <c r="K91" s="149"/>
      <c r="L91" s="10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ht="6" customHeight="1">
      <c r="A92" s="126"/>
      <c r="B92" s="127"/>
      <c r="C92" s="127"/>
      <c r="D92" s="127"/>
      <c r="E92" s="127"/>
      <c r="F92" s="127"/>
      <c r="G92" s="127"/>
      <c r="H92" s="127"/>
      <c r="I92" s="127"/>
      <c r="J92" s="127"/>
      <c r="K92" s="9"/>
      <c r="L92" s="10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ht="24.75" hidden="1" customHeight="1">
      <c r="A93" s="128" t="s">
        <v>95</v>
      </c>
      <c r="B93" s="129"/>
      <c r="C93" s="129"/>
      <c r="D93" s="129"/>
      <c r="E93" s="129"/>
      <c r="F93" s="129"/>
      <c r="G93" s="129"/>
      <c r="H93" s="129"/>
      <c r="I93" s="129"/>
      <c r="J93" s="130"/>
      <c r="K93" s="9"/>
      <c r="L93" s="10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ht="27.75" hidden="1" customHeight="1">
      <c r="A94" s="30"/>
      <c r="B94" s="160" t="s">
        <v>96</v>
      </c>
      <c r="C94" s="127"/>
      <c r="D94" s="139"/>
      <c r="E94" s="218" t="s">
        <v>97</v>
      </c>
      <c r="F94" s="120"/>
      <c r="G94" s="120"/>
      <c r="H94" s="49">
        <v>0</v>
      </c>
      <c r="I94" s="121" t="s">
        <v>26</v>
      </c>
      <c r="J94" s="122"/>
      <c r="K94" s="172">
        <f>I95</f>
        <v>0</v>
      </c>
      <c r="L94" s="10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ht="29.25" hidden="1" customHeight="1">
      <c r="A95" s="8"/>
      <c r="B95" s="162"/>
      <c r="C95" s="124"/>
      <c r="D95" s="125"/>
      <c r="E95" s="236" t="s">
        <v>98</v>
      </c>
      <c r="F95" s="200"/>
      <c r="G95" s="200"/>
      <c r="H95" s="201"/>
      <c r="I95" s="66">
        <f>IF(H94&gt;0,2,0)</f>
        <v>0</v>
      </c>
      <c r="J95" s="65"/>
      <c r="K95" s="149"/>
      <c r="L95" s="10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ht="13.5" customHeight="1">
      <c r="A96" s="126"/>
      <c r="B96" s="127"/>
      <c r="C96" s="127"/>
      <c r="D96" s="127"/>
      <c r="E96" s="127"/>
      <c r="F96" s="127"/>
      <c r="G96" s="127"/>
      <c r="H96" s="127"/>
      <c r="I96" s="127"/>
      <c r="J96" s="127"/>
      <c r="K96" s="9"/>
      <c r="L96" s="10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ht="21" customHeight="1">
      <c r="A97" s="155" t="s">
        <v>99</v>
      </c>
      <c r="B97" s="129"/>
      <c r="C97" s="129"/>
      <c r="D97" s="129"/>
      <c r="E97" s="129"/>
      <c r="F97" s="129"/>
      <c r="G97" s="129"/>
      <c r="H97" s="129"/>
      <c r="I97" s="129"/>
      <c r="J97" s="130"/>
      <c r="K97" s="9"/>
      <c r="L97" s="10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ht="24.75" customHeight="1">
      <c r="A98" s="8"/>
      <c r="B98" s="239" t="s">
        <v>100</v>
      </c>
      <c r="C98" s="120"/>
      <c r="D98" s="120"/>
      <c r="E98" s="120"/>
      <c r="F98" s="120"/>
      <c r="G98" s="120"/>
      <c r="H98" s="122"/>
      <c r="I98" s="73" t="s">
        <v>101</v>
      </c>
      <c r="J98" s="74" t="s">
        <v>102</v>
      </c>
      <c r="K98" s="150">
        <f>IF(SUM(J99:J105)&gt;3,3,SUM(J99:J105))</f>
        <v>0</v>
      </c>
      <c r="L98" s="10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ht="24" customHeight="1">
      <c r="A99" s="8"/>
      <c r="B99" s="240" t="s">
        <v>103</v>
      </c>
      <c r="C99" s="157"/>
      <c r="D99" s="140" t="s">
        <v>104</v>
      </c>
      <c r="E99" s="127"/>
      <c r="F99" s="127"/>
      <c r="G99" s="127"/>
      <c r="H99" s="127"/>
      <c r="I99" s="75" t="s">
        <v>101</v>
      </c>
      <c r="J99" s="76">
        <f t="shared" ref="J99:J104" si="1">IF(I99="Oui",1,0)</f>
        <v>0</v>
      </c>
      <c r="K99" s="148"/>
      <c r="L99" s="1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ht="24" customHeight="1">
      <c r="A100" s="8"/>
      <c r="B100" s="161"/>
      <c r="C100" s="139"/>
      <c r="D100" s="140" t="s">
        <v>105</v>
      </c>
      <c r="E100" s="127"/>
      <c r="F100" s="127"/>
      <c r="G100" s="127"/>
      <c r="H100" s="127"/>
      <c r="I100" s="75" t="s">
        <v>101</v>
      </c>
      <c r="J100" s="76">
        <f t="shared" si="1"/>
        <v>0</v>
      </c>
      <c r="K100" s="148"/>
      <c r="L100" s="10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24" customHeight="1">
      <c r="A101" s="8"/>
      <c r="B101" s="161"/>
      <c r="C101" s="139"/>
      <c r="D101" s="140" t="s">
        <v>106</v>
      </c>
      <c r="E101" s="127"/>
      <c r="F101" s="127"/>
      <c r="G101" s="127"/>
      <c r="H101" s="127"/>
      <c r="I101" s="75" t="s">
        <v>101</v>
      </c>
      <c r="J101" s="76">
        <f t="shared" si="1"/>
        <v>0</v>
      </c>
      <c r="K101" s="148"/>
      <c r="L101" s="10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ht="24" customHeight="1">
      <c r="A102" s="8"/>
      <c r="B102" s="161"/>
      <c r="C102" s="139"/>
      <c r="D102" s="140" t="s">
        <v>107</v>
      </c>
      <c r="E102" s="127"/>
      <c r="F102" s="127"/>
      <c r="G102" s="127"/>
      <c r="H102" s="127"/>
      <c r="I102" s="75" t="s">
        <v>101</v>
      </c>
      <c r="J102" s="76">
        <f t="shared" si="1"/>
        <v>0</v>
      </c>
      <c r="K102" s="148"/>
      <c r="L102" s="10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ht="24" customHeight="1">
      <c r="A103" s="8"/>
      <c r="B103" s="161"/>
      <c r="C103" s="139"/>
      <c r="D103" s="140" t="s">
        <v>108</v>
      </c>
      <c r="E103" s="127"/>
      <c r="F103" s="127"/>
      <c r="G103" s="127"/>
      <c r="H103" s="127"/>
      <c r="I103" s="75" t="s">
        <v>101</v>
      </c>
      <c r="J103" s="76">
        <f t="shared" si="1"/>
        <v>0</v>
      </c>
      <c r="K103" s="148"/>
      <c r="L103" s="10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ht="24" customHeight="1">
      <c r="A104" s="8"/>
      <c r="B104" s="233"/>
      <c r="C104" s="122"/>
      <c r="D104" s="140" t="s">
        <v>109</v>
      </c>
      <c r="E104" s="127"/>
      <c r="F104" s="127"/>
      <c r="G104" s="127"/>
      <c r="H104" s="127"/>
      <c r="I104" s="75" t="s">
        <v>101</v>
      </c>
      <c r="J104" s="76">
        <f t="shared" si="1"/>
        <v>0</v>
      </c>
      <c r="K104" s="148"/>
      <c r="L104" s="10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ht="25.5" customHeight="1">
      <c r="A105" s="8"/>
      <c r="B105" s="238" t="s">
        <v>110</v>
      </c>
      <c r="C105" s="200"/>
      <c r="D105" s="200"/>
      <c r="E105" s="200"/>
      <c r="F105" s="200"/>
      <c r="G105" s="200"/>
      <c r="H105" s="200"/>
      <c r="I105" s="77">
        <v>0</v>
      </c>
      <c r="J105" s="78">
        <f>I105*1</f>
        <v>0</v>
      </c>
      <c r="K105" s="149"/>
      <c r="L105" s="10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ht="12" customHeight="1">
      <c r="A106" s="8"/>
      <c r="B106" s="79"/>
      <c r="C106" s="80"/>
      <c r="D106" s="80"/>
      <c r="E106" s="80"/>
      <c r="F106" s="80"/>
      <c r="G106" s="80"/>
      <c r="H106" s="80"/>
      <c r="I106" s="80"/>
      <c r="J106" s="81"/>
      <c r="K106" s="9"/>
      <c r="L106" s="10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ht="20.25" customHeight="1">
      <c r="A107" s="155" t="s">
        <v>111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30"/>
      <c r="L107" s="82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</row>
    <row r="108" spans="1:30" ht="12" customHeight="1">
      <c r="A108" s="8"/>
      <c r="B108" s="79"/>
      <c r="C108" s="80"/>
      <c r="D108" s="80"/>
      <c r="E108" s="80"/>
      <c r="F108" s="80"/>
      <c r="G108" s="80"/>
      <c r="H108" s="80"/>
      <c r="I108" s="80"/>
      <c r="J108" s="81"/>
      <c r="K108" s="9"/>
      <c r="L108" s="10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ht="12" customHeight="1">
      <c r="A109" s="8"/>
      <c r="B109" s="156" t="s">
        <v>112</v>
      </c>
      <c r="C109" s="153"/>
      <c r="D109" s="153"/>
      <c r="E109" s="153"/>
      <c r="F109" s="153"/>
      <c r="G109" s="153"/>
      <c r="H109" s="157"/>
      <c r="I109" s="159"/>
      <c r="J109" s="157"/>
      <c r="K109" s="145">
        <f>I109*0.1</f>
        <v>0</v>
      </c>
      <c r="L109" s="10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ht="12" customHeight="1">
      <c r="A110" s="8"/>
      <c r="B110" s="158"/>
      <c r="C110" s="120"/>
      <c r="D110" s="120"/>
      <c r="E110" s="120"/>
      <c r="F110" s="120"/>
      <c r="G110" s="120"/>
      <c r="H110" s="122"/>
      <c r="I110" s="158"/>
      <c r="J110" s="122"/>
      <c r="K110" s="146"/>
      <c r="L110" s="1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ht="12" customHeight="1">
      <c r="A111" s="8"/>
      <c r="B111" s="79"/>
      <c r="C111" s="80"/>
      <c r="D111" s="80"/>
      <c r="E111" s="80"/>
      <c r="F111" s="80"/>
      <c r="G111" s="80"/>
      <c r="H111" s="80"/>
      <c r="I111" s="80"/>
      <c r="J111" s="81"/>
      <c r="K111" s="9"/>
      <c r="L111" s="10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ht="27" customHeight="1">
      <c r="A112" s="155" t="s">
        <v>113</v>
      </c>
      <c r="B112" s="129"/>
      <c r="C112" s="129"/>
      <c r="D112" s="129"/>
      <c r="E112" s="129"/>
      <c r="F112" s="129"/>
      <c r="G112" s="129"/>
      <c r="H112" s="129"/>
      <c r="I112" s="129"/>
      <c r="J112" s="129"/>
      <c r="K112" s="130"/>
      <c r="L112" s="1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ht="24.75" customHeight="1">
      <c r="A113" s="30"/>
      <c r="B113" s="160" t="s">
        <v>114</v>
      </c>
      <c r="C113" s="127"/>
      <c r="D113" s="163" t="s">
        <v>115</v>
      </c>
      <c r="E113" s="127"/>
      <c r="F113" s="127"/>
      <c r="G113" s="127"/>
      <c r="H113" s="49">
        <v>0</v>
      </c>
      <c r="I113" s="121" t="s">
        <v>26</v>
      </c>
      <c r="J113" s="122"/>
      <c r="K113" s="147">
        <f>IF(H113&lt;H116,0,IF(H116&lt;H117,0,I114+I116+I117))</f>
        <v>0</v>
      </c>
      <c r="L113" s="10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ht="21.75" customHeight="1">
      <c r="A114" s="8"/>
      <c r="B114" s="161"/>
      <c r="C114" s="127"/>
      <c r="D114" s="151" t="s">
        <v>116</v>
      </c>
      <c r="E114" s="120"/>
      <c r="F114" s="120"/>
      <c r="G114" s="120"/>
      <c r="H114" s="122"/>
      <c r="I114" s="63">
        <f>H113*3</f>
        <v>0</v>
      </c>
      <c r="J114" s="84"/>
      <c r="K114" s="148"/>
      <c r="L114" s="10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21" customHeight="1">
      <c r="A115" s="8"/>
      <c r="B115" s="161"/>
      <c r="C115" s="127"/>
      <c r="D115" s="152" t="s">
        <v>117</v>
      </c>
      <c r="E115" s="153"/>
      <c r="F115" s="153"/>
      <c r="G115" s="154" t="str">
        <f>IF(H113&lt;H116,"! Erreur de répartition...",IF(H116&lt;H117,"! Erreur de répartition..."," "))</f>
        <v xml:space="preserve"> </v>
      </c>
      <c r="H115" s="153"/>
      <c r="I115" s="85" t="s">
        <v>118</v>
      </c>
      <c r="J115" s="86"/>
      <c r="K115" s="148"/>
      <c r="L115" s="10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ht="29.25" customHeight="1">
      <c r="A116" s="9"/>
      <c r="B116" s="161"/>
      <c r="C116" s="127"/>
      <c r="D116" s="164" t="s">
        <v>119</v>
      </c>
      <c r="E116" s="127"/>
      <c r="F116" s="127"/>
      <c r="G116" s="127"/>
      <c r="H116" s="87">
        <v>0</v>
      </c>
      <c r="I116" s="59">
        <f t="shared" ref="I116:I117" si="2">H116*2</f>
        <v>0</v>
      </c>
      <c r="J116" s="133" t="str">
        <f>IF(H117&gt;H116,"&lt;--Vérifiez les nombres indiqués","  ")</f>
        <v xml:space="preserve">  </v>
      </c>
      <c r="K116" s="148"/>
      <c r="L116" s="10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ht="48" customHeight="1">
      <c r="A117" s="9"/>
      <c r="B117" s="162"/>
      <c r="C117" s="124"/>
      <c r="D117" s="242" t="s">
        <v>120</v>
      </c>
      <c r="E117" s="124"/>
      <c r="F117" s="124"/>
      <c r="G117" s="124"/>
      <c r="H117" s="77">
        <v>0</v>
      </c>
      <c r="I117" s="88">
        <f t="shared" si="2"/>
        <v>0</v>
      </c>
      <c r="J117" s="135"/>
      <c r="K117" s="149"/>
      <c r="L117" s="10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ht="9.75" customHeight="1">
      <c r="A118" s="9"/>
      <c r="B118" s="9"/>
      <c r="C118" s="9"/>
      <c r="D118" s="9"/>
      <c r="E118" s="9"/>
      <c r="F118" s="9"/>
      <c r="G118" s="9"/>
      <c r="H118" s="9"/>
      <c r="I118" s="9"/>
      <c r="J118" s="89"/>
      <c r="K118" s="9"/>
      <c r="L118" s="10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21.75" customHeight="1">
      <c r="A119" s="155" t="s">
        <v>121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30"/>
      <c r="L119" s="82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</row>
    <row r="120" spans="1:30" ht="20.25" customHeight="1">
      <c r="A120" s="1"/>
      <c r="B120" s="160" t="s">
        <v>122</v>
      </c>
      <c r="C120" s="127"/>
      <c r="D120" s="139"/>
      <c r="E120" s="90" t="s">
        <v>123</v>
      </c>
      <c r="F120" s="9"/>
      <c r="G120" s="5"/>
      <c r="H120" s="91"/>
      <c r="I120" s="92" t="s">
        <v>29</v>
      </c>
      <c r="J120" s="93"/>
      <c r="K120" s="147">
        <f>IF(J124="Oui",IF(J125="Oui",IF(J126="Oui",IF(J127="Oui",I121+I122+I123,0),0),0),0)</f>
        <v>0</v>
      </c>
      <c r="L120" s="10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22.5" customHeight="1">
      <c r="A121" s="8"/>
      <c r="B121" s="161"/>
      <c r="C121" s="127"/>
      <c r="D121" s="139"/>
      <c r="E121" s="205" t="s">
        <v>124</v>
      </c>
      <c r="F121" s="127"/>
      <c r="G121" s="243"/>
      <c r="H121" s="94">
        <v>0</v>
      </c>
      <c r="I121" s="63">
        <f>H121*2</f>
        <v>0</v>
      </c>
      <c r="J121" s="95"/>
      <c r="K121" s="148"/>
      <c r="L121" s="10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22.5" customHeight="1">
      <c r="A122" s="9"/>
      <c r="B122" s="161"/>
      <c r="C122" s="127"/>
      <c r="D122" s="139"/>
      <c r="E122" s="205" t="s">
        <v>125</v>
      </c>
      <c r="F122" s="127"/>
      <c r="G122" s="243"/>
      <c r="H122" s="87">
        <v>0</v>
      </c>
      <c r="I122" s="96">
        <f t="shared" ref="I122:I123" si="3">H122*1</f>
        <v>0</v>
      </c>
      <c r="J122" s="97"/>
      <c r="K122" s="148"/>
      <c r="L122" s="10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22.5" customHeight="1">
      <c r="A123" s="9"/>
      <c r="B123" s="161"/>
      <c r="C123" s="127"/>
      <c r="D123" s="139"/>
      <c r="E123" s="205" t="s">
        <v>126</v>
      </c>
      <c r="F123" s="127"/>
      <c r="G123" s="243"/>
      <c r="H123" s="98">
        <v>0</v>
      </c>
      <c r="I123" s="99">
        <f t="shared" si="3"/>
        <v>0</v>
      </c>
      <c r="J123" s="100"/>
      <c r="K123" s="148"/>
      <c r="L123" s="10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15.75" customHeight="1">
      <c r="A124" s="9"/>
      <c r="B124" s="166" t="s">
        <v>127</v>
      </c>
      <c r="C124" s="153"/>
      <c r="D124" s="165" t="s">
        <v>128</v>
      </c>
      <c r="E124" s="129"/>
      <c r="F124" s="129"/>
      <c r="G124" s="129"/>
      <c r="H124" s="129"/>
      <c r="I124" s="129"/>
      <c r="J124" s="101" t="s">
        <v>36</v>
      </c>
      <c r="K124" s="148"/>
      <c r="L124" s="10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15.75" customHeight="1">
      <c r="A125" s="9"/>
      <c r="B125" s="161"/>
      <c r="C125" s="127"/>
      <c r="D125" s="165" t="s">
        <v>129</v>
      </c>
      <c r="E125" s="129"/>
      <c r="F125" s="129"/>
      <c r="G125" s="129"/>
      <c r="H125" s="129"/>
      <c r="I125" s="129"/>
      <c r="J125" s="101" t="s">
        <v>36</v>
      </c>
      <c r="K125" s="148"/>
      <c r="L125" s="10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15.75" customHeight="1">
      <c r="A126" s="9"/>
      <c r="B126" s="161"/>
      <c r="C126" s="127"/>
      <c r="D126" s="165" t="s">
        <v>130</v>
      </c>
      <c r="E126" s="129"/>
      <c r="F126" s="129"/>
      <c r="G126" s="129"/>
      <c r="H126" s="129"/>
      <c r="I126" s="129"/>
      <c r="J126" s="101" t="s">
        <v>36</v>
      </c>
      <c r="K126" s="148"/>
      <c r="L126" s="10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15.75" customHeight="1">
      <c r="A127" s="9"/>
      <c r="B127" s="161"/>
      <c r="C127" s="127"/>
      <c r="D127" s="241" t="s">
        <v>131</v>
      </c>
      <c r="E127" s="153"/>
      <c r="F127" s="153"/>
      <c r="G127" s="153"/>
      <c r="H127" s="153"/>
      <c r="I127" s="153"/>
      <c r="J127" s="101" t="s">
        <v>36</v>
      </c>
      <c r="K127" s="148"/>
      <c r="L127" s="10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23.25" customHeight="1">
      <c r="A128" s="237" t="s">
        <v>132</v>
      </c>
      <c r="B128" s="129"/>
      <c r="C128" s="129"/>
      <c r="D128" s="129"/>
      <c r="E128" s="129"/>
      <c r="F128" s="129"/>
      <c r="G128" s="129"/>
      <c r="H128" s="129"/>
      <c r="I128" s="129"/>
      <c r="J128" s="129"/>
      <c r="K128" s="130"/>
      <c r="L128" s="10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22.5" customHeight="1">
      <c r="A129" s="30"/>
      <c r="B129" s="160" t="s">
        <v>133</v>
      </c>
      <c r="C129" s="127"/>
      <c r="D129" s="139"/>
      <c r="E129" s="119" t="s">
        <v>134</v>
      </c>
      <c r="F129" s="120"/>
      <c r="G129" s="120"/>
      <c r="H129" s="49">
        <v>0</v>
      </c>
      <c r="I129" s="121" t="s">
        <v>26</v>
      </c>
      <c r="J129" s="122"/>
      <c r="K129" s="147">
        <f>I130</f>
        <v>0</v>
      </c>
      <c r="L129" s="10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24" customHeight="1">
      <c r="A130" s="8"/>
      <c r="B130" s="162"/>
      <c r="C130" s="124"/>
      <c r="D130" s="125"/>
      <c r="E130" s="123" t="s">
        <v>135</v>
      </c>
      <c r="F130" s="124"/>
      <c r="G130" s="124"/>
      <c r="H130" s="125"/>
      <c r="I130" s="66">
        <f>H129*5</f>
        <v>0</v>
      </c>
      <c r="J130" s="65"/>
      <c r="K130" s="149"/>
      <c r="L130" s="10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4.5" customHeight="1">
      <c r="A131" s="126"/>
      <c r="B131" s="127"/>
      <c r="C131" s="127"/>
      <c r="D131" s="127"/>
      <c r="E131" s="127"/>
      <c r="F131" s="127"/>
      <c r="G131" s="127"/>
      <c r="H131" s="127"/>
      <c r="I131" s="127"/>
      <c r="J131" s="127"/>
      <c r="K131" s="9"/>
      <c r="L131" s="10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7.25" customHeight="1">
      <c r="A132" s="128" t="s">
        <v>136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30"/>
      <c r="L132" s="10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21" customHeight="1">
      <c r="A133" s="30"/>
      <c r="B133" s="160" t="s">
        <v>137</v>
      </c>
      <c r="C133" s="127"/>
      <c r="D133" s="131" t="s">
        <v>138</v>
      </c>
      <c r="E133" s="127"/>
      <c r="F133" s="127"/>
      <c r="G133" s="127"/>
      <c r="H133" s="49">
        <v>0</v>
      </c>
      <c r="I133" s="121" t="s">
        <v>26</v>
      </c>
      <c r="J133" s="122"/>
      <c r="K133" s="147">
        <f>IF(H133&lt;H136,0,I134+I136)</f>
        <v>0</v>
      </c>
      <c r="L133" s="10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21" customHeight="1">
      <c r="A134" s="8"/>
      <c r="B134" s="161"/>
      <c r="C134" s="127"/>
      <c r="D134" s="132" t="s">
        <v>139</v>
      </c>
      <c r="E134" s="120"/>
      <c r="F134" s="120"/>
      <c r="G134" s="120"/>
      <c r="H134" s="122"/>
      <c r="I134" s="102">
        <f>H133*5</f>
        <v>0</v>
      </c>
      <c r="J134" s="133" t="str">
        <f>IF(H136&gt;H133,"&lt;--Vérifiez les nombres indiqués","  ")</f>
        <v xml:space="preserve">  </v>
      </c>
      <c r="K134" s="148"/>
      <c r="L134" s="10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16.5" customHeight="1">
      <c r="A135" s="8"/>
      <c r="B135" s="161"/>
      <c r="C135" s="127"/>
      <c r="D135" s="103" t="s">
        <v>140</v>
      </c>
      <c r="E135" s="104"/>
      <c r="F135" s="104"/>
      <c r="G135" s="104"/>
      <c r="H135" s="105"/>
      <c r="I135" s="106" t="s">
        <v>118</v>
      </c>
      <c r="J135" s="134"/>
      <c r="K135" s="148"/>
      <c r="L135" s="10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21.75" customHeight="1">
      <c r="A136" s="9"/>
      <c r="B136" s="162"/>
      <c r="C136" s="124"/>
      <c r="D136" s="136" t="s">
        <v>141</v>
      </c>
      <c r="E136" s="124"/>
      <c r="F136" s="124"/>
      <c r="G136" s="124"/>
      <c r="H136" s="77">
        <v>0</v>
      </c>
      <c r="I136" s="107">
        <f>H136*2</f>
        <v>0</v>
      </c>
      <c r="J136" s="135"/>
      <c r="K136" s="149"/>
      <c r="L136" s="1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3" customHeight="1">
      <c r="A137" s="9"/>
      <c r="B137" s="9"/>
      <c r="C137" s="9"/>
      <c r="D137" s="9"/>
      <c r="E137" s="9"/>
      <c r="F137" s="9"/>
      <c r="G137" s="9"/>
      <c r="H137" s="9"/>
      <c r="I137" s="9"/>
      <c r="J137" s="89"/>
      <c r="K137" s="9"/>
      <c r="L137" s="1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20.25" customHeight="1">
      <c r="A138" s="137" t="s">
        <v>142</v>
      </c>
      <c r="B138" s="129"/>
      <c r="C138" s="129"/>
      <c r="D138" s="129"/>
      <c r="E138" s="129"/>
      <c r="F138" s="129"/>
      <c r="G138" s="129"/>
      <c r="H138" s="129"/>
      <c r="I138" s="129"/>
      <c r="J138" s="130"/>
      <c r="K138" s="9"/>
      <c r="L138" s="10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15.75" customHeight="1">
      <c r="A139" s="8"/>
      <c r="B139" s="138" t="s">
        <v>143</v>
      </c>
      <c r="C139" s="127"/>
      <c r="D139" s="127"/>
      <c r="E139" s="127"/>
      <c r="F139" s="127"/>
      <c r="G139" s="127"/>
      <c r="H139" s="139"/>
      <c r="I139" s="108" t="s">
        <v>144</v>
      </c>
      <c r="J139" s="74" t="s">
        <v>102</v>
      </c>
      <c r="K139" s="150">
        <f>IF(SUM(J140:J147)&gt;3,3,SUM(J140:J147))</f>
        <v>0</v>
      </c>
      <c r="L139" s="10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21" customHeight="1">
      <c r="A140" s="8"/>
      <c r="B140" s="160" t="s">
        <v>145</v>
      </c>
      <c r="C140" s="127"/>
      <c r="D140" s="140" t="s">
        <v>146</v>
      </c>
      <c r="E140" s="127"/>
      <c r="F140" s="127"/>
      <c r="G140" s="127"/>
      <c r="H140" s="127"/>
      <c r="I140" s="75" t="s">
        <v>101</v>
      </c>
      <c r="J140" s="76">
        <f t="shared" ref="J140:J147" si="4">IF(I140="Oui",1,0)</f>
        <v>0</v>
      </c>
      <c r="K140" s="148"/>
      <c r="L140" s="10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21" customHeight="1">
      <c r="A141" s="8"/>
      <c r="B141" s="161"/>
      <c r="C141" s="127"/>
      <c r="D141" s="140" t="s">
        <v>147</v>
      </c>
      <c r="E141" s="127"/>
      <c r="F141" s="127"/>
      <c r="G141" s="127"/>
      <c r="H141" s="127"/>
      <c r="I141" s="75" t="s">
        <v>101</v>
      </c>
      <c r="J141" s="76">
        <f t="shared" si="4"/>
        <v>0</v>
      </c>
      <c r="K141" s="148"/>
      <c r="L141" s="10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21" customHeight="1">
      <c r="A142" s="8"/>
      <c r="B142" s="161"/>
      <c r="C142" s="127"/>
      <c r="D142" s="140" t="s">
        <v>148</v>
      </c>
      <c r="E142" s="127"/>
      <c r="F142" s="127"/>
      <c r="G142" s="127"/>
      <c r="H142" s="127"/>
      <c r="I142" s="75" t="s">
        <v>101</v>
      </c>
      <c r="J142" s="76">
        <f t="shared" si="4"/>
        <v>0</v>
      </c>
      <c r="K142" s="148"/>
      <c r="L142" s="10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21" customHeight="1">
      <c r="A143" s="8"/>
      <c r="B143" s="161"/>
      <c r="C143" s="127"/>
      <c r="D143" s="140" t="s">
        <v>149</v>
      </c>
      <c r="E143" s="127"/>
      <c r="F143" s="127"/>
      <c r="G143" s="127"/>
      <c r="H143" s="127"/>
      <c r="I143" s="101" t="s">
        <v>101</v>
      </c>
      <c r="J143" s="76">
        <f>IF(I143="Oui",1,0)</f>
        <v>0</v>
      </c>
      <c r="K143" s="148"/>
      <c r="L143" s="10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21" customHeight="1">
      <c r="A144" s="8"/>
      <c r="B144" s="161"/>
      <c r="C144" s="127"/>
      <c r="D144" s="140" t="s">
        <v>150</v>
      </c>
      <c r="E144" s="127"/>
      <c r="F144" s="127"/>
      <c r="G144" s="127"/>
      <c r="H144" s="127"/>
      <c r="I144" s="75" t="s">
        <v>101</v>
      </c>
      <c r="J144" s="76">
        <f t="shared" si="4"/>
        <v>0</v>
      </c>
      <c r="K144" s="148"/>
      <c r="L144" s="10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21" customHeight="1">
      <c r="A145" s="8"/>
      <c r="B145" s="161"/>
      <c r="C145" s="127"/>
      <c r="D145" s="140" t="s">
        <v>151</v>
      </c>
      <c r="E145" s="127"/>
      <c r="F145" s="127"/>
      <c r="G145" s="127"/>
      <c r="H145" s="127"/>
      <c r="I145" s="75" t="s">
        <v>101</v>
      </c>
      <c r="J145" s="76">
        <f t="shared" si="4"/>
        <v>0</v>
      </c>
      <c r="K145" s="148"/>
      <c r="L145" s="10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21" customHeight="1">
      <c r="A146" s="8"/>
      <c r="B146" s="161"/>
      <c r="C146" s="127"/>
      <c r="D146" s="140" t="s">
        <v>152</v>
      </c>
      <c r="E146" s="127"/>
      <c r="F146" s="127"/>
      <c r="G146" s="127"/>
      <c r="H146" s="127"/>
      <c r="I146" s="75" t="s">
        <v>101</v>
      </c>
      <c r="J146" s="76">
        <f t="shared" si="4"/>
        <v>0</v>
      </c>
      <c r="K146" s="148"/>
      <c r="L146" s="10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21" customHeight="1">
      <c r="A147" s="8"/>
      <c r="B147" s="162"/>
      <c r="C147" s="124"/>
      <c r="D147" s="169" t="s">
        <v>153</v>
      </c>
      <c r="E147" s="124"/>
      <c r="F147" s="124"/>
      <c r="G147" s="124"/>
      <c r="H147" s="124"/>
      <c r="I147" s="75" t="s">
        <v>101</v>
      </c>
      <c r="J147" s="78">
        <f t="shared" si="4"/>
        <v>0</v>
      </c>
      <c r="K147" s="149"/>
      <c r="L147" s="10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6" customHeight="1">
      <c r="A148" s="8"/>
      <c r="B148" s="109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24.75" customHeight="1">
      <c r="A149" s="8"/>
      <c r="B149" s="170" t="s">
        <v>154</v>
      </c>
      <c r="C149" s="171"/>
      <c r="D149" s="171"/>
      <c r="E149" s="171"/>
      <c r="F149" s="171"/>
      <c r="G149" s="171"/>
      <c r="H149" s="111"/>
      <c r="I149" s="112" t="s">
        <v>144</v>
      </c>
      <c r="J149" s="113" t="s">
        <v>102</v>
      </c>
      <c r="K149" s="141">
        <f>IF(SUM(J150:J152)&gt;2,2,SUM(J150:J152))</f>
        <v>0</v>
      </c>
      <c r="L149" s="144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24.75" customHeight="1">
      <c r="A150" s="8"/>
      <c r="B150" s="160" t="s">
        <v>155</v>
      </c>
      <c r="C150" s="127"/>
      <c r="D150" s="140" t="s">
        <v>156</v>
      </c>
      <c r="E150" s="127"/>
      <c r="F150" s="127"/>
      <c r="G150" s="127"/>
      <c r="H150" s="127"/>
      <c r="I150" s="75" t="s">
        <v>101</v>
      </c>
      <c r="J150" s="76">
        <f t="shared" ref="J150:J152" si="5">IF(I150="Oui",2,0)</f>
        <v>0</v>
      </c>
      <c r="K150" s="142"/>
      <c r="L150" s="127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24.75" customHeight="1">
      <c r="A151" s="8"/>
      <c r="B151" s="161"/>
      <c r="C151" s="127"/>
      <c r="D151" s="140" t="s">
        <v>157</v>
      </c>
      <c r="E151" s="127"/>
      <c r="F151" s="127"/>
      <c r="G151" s="127"/>
      <c r="H151" s="127"/>
      <c r="I151" s="75" t="s">
        <v>101</v>
      </c>
      <c r="J151" s="76">
        <f t="shared" si="5"/>
        <v>0</v>
      </c>
      <c r="K151" s="142"/>
      <c r="L151" s="127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24.75" customHeight="1">
      <c r="A152" s="8"/>
      <c r="B152" s="162"/>
      <c r="C152" s="124"/>
      <c r="D152" s="169" t="s">
        <v>158</v>
      </c>
      <c r="E152" s="124"/>
      <c r="F152" s="124"/>
      <c r="G152" s="124"/>
      <c r="H152" s="124"/>
      <c r="I152" s="75" t="s">
        <v>101</v>
      </c>
      <c r="J152" s="78">
        <f t="shared" si="5"/>
        <v>0</v>
      </c>
      <c r="K152" s="143"/>
      <c r="L152" s="127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12" customHeight="1">
      <c r="A153" s="8"/>
      <c r="B153" s="114"/>
      <c r="C153" s="114"/>
      <c r="D153" s="80"/>
      <c r="E153" s="80"/>
      <c r="F153" s="80"/>
      <c r="G153" s="80"/>
      <c r="H153" s="80"/>
      <c r="I153" s="80"/>
      <c r="J153" s="80"/>
      <c r="K153" s="80"/>
      <c r="L153" s="80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28"/>
      <c r="K154" s="9"/>
      <c r="L154" s="10"/>
      <c r="M154" s="4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20.25" customHeight="1">
      <c r="A155" s="8"/>
      <c r="B155" s="170" t="s">
        <v>159</v>
      </c>
      <c r="C155" s="171"/>
      <c r="D155" s="171"/>
      <c r="E155" s="171"/>
      <c r="F155" s="171"/>
      <c r="G155" s="171"/>
      <c r="H155" s="171"/>
      <c r="I155" s="112" t="s">
        <v>144</v>
      </c>
      <c r="J155" s="113" t="s">
        <v>102</v>
      </c>
      <c r="K155" s="141">
        <f>IF((J156+J157)&gt;0,1,0)</f>
        <v>0</v>
      </c>
      <c r="L155" s="144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17.25" customHeight="1">
      <c r="A156" s="8"/>
      <c r="B156" s="178" t="s">
        <v>160</v>
      </c>
      <c r="C156" s="127"/>
      <c r="D156" s="140" t="s">
        <v>161</v>
      </c>
      <c r="E156" s="127"/>
      <c r="F156" s="127"/>
      <c r="G156" s="127"/>
      <c r="H156" s="127"/>
      <c r="I156" s="101" t="s">
        <v>36</v>
      </c>
      <c r="J156" s="76"/>
      <c r="K156" s="142"/>
      <c r="L156" s="127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24.75" customHeight="1">
      <c r="A157" s="8"/>
      <c r="B157" s="162"/>
      <c r="C157" s="124"/>
      <c r="D157" s="169" t="s">
        <v>162</v>
      </c>
      <c r="E157" s="124"/>
      <c r="F157" s="124"/>
      <c r="G157" s="124"/>
      <c r="H157" s="124"/>
      <c r="I157" s="75" t="s">
        <v>101</v>
      </c>
      <c r="J157" s="78">
        <f t="shared" ref="J156:J157" si="6">IF(I157="Oui",1,0)</f>
        <v>0</v>
      </c>
      <c r="K157" s="143"/>
      <c r="L157" s="127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20.25" customHeight="1">
      <c r="A158" s="137" t="s">
        <v>163</v>
      </c>
      <c r="B158" s="129"/>
      <c r="C158" s="129"/>
      <c r="D158" s="129"/>
      <c r="E158" s="129"/>
      <c r="F158" s="129"/>
      <c r="G158" s="129"/>
      <c r="H158" s="129"/>
      <c r="I158" s="129"/>
      <c r="J158" s="130"/>
      <c r="K158" s="9"/>
      <c r="L158" s="10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21.75" customHeight="1">
      <c r="A159" s="8"/>
      <c r="B159" s="167" t="s">
        <v>164</v>
      </c>
      <c r="C159" s="168"/>
      <c r="D159" s="115"/>
      <c r="E159" s="116"/>
      <c r="F159" s="116"/>
      <c r="G159" s="116"/>
      <c r="H159" s="117"/>
      <c r="I159" s="112" t="s">
        <v>144</v>
      </c>
      <c r="J159" s="113" t="s">
        <v>102</v>
      </c>
      <c r="K159" s="172">
        <f>J160</f>
        <v>0</v>
      </c>
      <c r="L159" s="144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24.75" customHeight="1">
      <c r="A160" s="8"/>
      <c r="B160" s="161"/>
      <c r="C160" s="139"/>
      <c r="D160" s="173" t="s">
        <v>165</v>
      </c>
      <c r="E160" s="127"/>
      <c r="F160" s="127"/>
      <c r="G160" s="127"/>
      <c r="H160" s="127"/>
      <c r="I160" s="101" t="s">
        <v>101</v>
      </c>
      <c r="J160" s="118">
        <f>IF(I160="Oui",2,0)</f>
        <v>0</v>
      </c>
      <c r="K160" s="148"/>
      <c r="L160" s="127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24.75" customHeight="1">
      <c r="A161" s="8"/>
      <c r="B161" s="162"/>
      <c r="C161" s="125"/>
      <c r="D161" s="136" t="s">
        <v>166</v>
      </c>
      <c r="E161" s="124"/>
      <c r="F161" s="174" t="s">
        <v>167</v>
      </c>
      <c r="G161" s="175"/>
      <c r="H161" s="175"/>
      <c r="I161" s="175"/>
      <c r="J161" s="175"/>
      <c r="K161" s="149"/>
      <c r="L161" s="127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16.5" customHeight="1">
      <c r="A162" s="8"/>
      <c r="B162" s="8"/>
      <c r="C162" s="8"/>
      <c r="D162" s="8"/>
      <c r="E162" s="8"/>
      <c r="F162" s="8"/>
      <c r="G162" s="8"/>
      <c r="H162" s="8"/>
      <c r="I162" s="8"/>
      <c r="J162" s="28"/>
      <c r="K162" s="9"/>
      <c r="L162" s="10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26.25" customHeight="1">
      <c r="A163" s="8"/>
      <c r="B163" s="8"/>
      <c r="C163" s="8"/>
      <c r="D163" s="8"/>
      <c r="E163" s="8"/>
      <c r="F163" s="176" t="s">
        <v>168</v>
      </c>
      <c r="G163" s="129"/>
      <c r="H163" s="129"/>
      <c r="I163" s="130"/>
      <c r="J163" s="177">
        <f>K15+K17+K20+K27+K36+K45+K52+K57+K61+K66+K69+K72+K76+K79+K83+K86+K90+K94+K98+K113+K120+K129+K133+K139+K149+K155+K159+K109</f>
        <v>4</v>
      </c>
      <c r="K163" s="130"/>
      <c r="L163" s="10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/>
    <row r="365" spans="1:30" ht="15.75" customHeight="1"/>
    <row r="366" spans="1:30" ht="15.75" customHeight="1"/>
    <row r="367" spans="1:30" ht="15.75" customHeight="1"/>
    <row r="368" spans="1:30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4">
    <mergeCell ref="A128:K128"/>
    <mergeCell ref="B105:H105"/>
    <mergeCell ref="E95:H95"/>
    <mergeCell ref="A96:J96"/>
    <mergeCell ref="A97:J97"/>
    <mergeCell ref="B98:H98"/>
    <mergeCell ref="K98:K105"/>
    <mergeCell ref="B99:C104"/>
    <mergeCell ref="D99:H99"/>
    <mergeCell ref="D126:I126"/>
    <mergeCell ref="D117:G117"/>
    <mergeCell ref="A119:K119"/>
    <mergeCell ref="B120:D123"/>
    <mergeCell ref="E121:G121"/>
    <mergeCell ref="E122:G122"/>
    <mergeCell ref="E123:G123"/>
    <mergeCell ref="B94:D95"/>
    <mergeCell ref="E94:G94"/>
    <mergeCell ref="I94:J94"/>
    <mergeCell ref="K94:K95"/>
    <mergeCell ref="D100:H100"/>
    <mergeCell ref="D101:H101"/>
    <mergeCell ref="D102:H102"/>
    <mergeCell ref="D103:H103"/>
    <mergeCell ref="D104:H104"/>
    <mergeCell ref="A88:J88"/>
    <mergeCell ref="A89:J89"/>
    <mergeCell ref="B90:D91"/>
    <mergeCell ref="E90:G90"/>
    <mergeCell ref="I90:J90"/>
    <mergeCell ref="K90:K91"/>
    <mergeCell ref="E91:H91"/>
    <mergeCell ref="A92:J92"/>
    <mergeCell ref="A93:J93"/>
    <mergeCell ref="K83:K84"/>
    <mergeCell ref="K86:K87"/>
    <mergeCell ref="A82:J82"/>
    <mergeCell ref="E83:G83"/>
    <mergeCell ref="I83:J83"/>
    <mergeCell ref="E84:H84"/>
    <mergeCell ref="A85:J85"/>
    <mergeCell ref="E86:G86"/>
    <mergeCell ref="I86:J86"/>
    <mergeCell ref="E87:H87"/>
    <mergeCell ref="K72:K73"/>
    <mergeCell ref="E73:H73"/>
    <mergeCell ref="A75:J75"/>
    <mergeCell ref="E79:G79"/>
    <mergeCell ref="E80:H80"/>
    <mergeCell ref="E76:G76"/>
    <mergeCell ref="I76:J76"/>
    <mergeCell ref="K76:K77"/>
    <mergeCell ref="E77:H77"/>
    <mergeCell ref="A78:J78"/>
    <mergeCell ref="I79:J79"/>
    <mergeCell ref="K79:K80"/>
    <mergeCell ref="B72:D73"/>
    <mergeCell ref="B76:D77"/>
    <mergeCell ref="B79:D80"/>
    <mergeCell ref="B83:D84"/>
    <mergeCell ref="B86:D87"/>
    <mergeCell ref="B69:D70"/>
    <mergeCell ref="E70:H70"/>
    <mergeCell ref="E72:G72"/>
    <mergeCell ref="I72:J72"/>
    <mergeCell ref="B61:C62"/>
    <mergeCell ref="D61:G61"/>
    <mergeCell ref="K61:K63"/>
    <mergeCell ref="D62:H62"/>
    <mergeCell ref="B63:I63"/>
    <mergeCell ref="A65:I65"/>
    <mergeCell ref="E69:G69"/>
    <mergeCell ref="I69:J69"/>
    <mergeCell ref="B66:D67"/>
    <mergeCell ref="E66:G66"/>
    <mergeCell ref="I66:J66"/>
    <mergeCell ref="K66:K67"/>
    <mergeCell ref="E67:H67"/>
    <mergeCell ref="A68:I68"/>
    <mergeCell ref="K69:K70"/>
    <mergeCell ref="B60:J60"/>
    <mergeCell ref="C32:G32"/>
    <mergeCell ref="C33:I33"/>
    <mergeCell ref="B34:K34"/>
    <mergeCell ref="I35:K35"/>
    <mergeCell ref="A23:I23"/>
    <mergeCell ref="B24:K24"/>
    <mergeCell ref="B25:E25"/>
    <mergeCell ref="C26:E26"/>
    <mergeCell ref="I26:K26"/>
    <mergeCell ref="C27:G27"/>
    <mergeCell ref="K27:K33"/>
    <mergeCell ref="C38:G38"/>
    <mergeCell ref="C39:G39"/>
    <mergeCell ref="C40:G40"/>
    <mergeCell ref="C41:G41"/>
    <mergeCell ref="C30:G30"/>
    <mergeCell ref="C31:G31"/>
    <mergeCell ref="B35:B42"/>
    <mergeCell ref="C35:E35"/>
    <mergeCell ref="C36:G36"/>
    <mergeCell ref="K36:K42"/>
    <mergeCell ref="C37:G37"/>
    <mergeCell ref="B57:C58"/>
    <mergeCell ref="A50:I50"/>
    <mergeCell ref="B51:J51"/>
    <mergeCell ref="B52:C53"/>
    <mergeCell ref="D52:G52"/>
    <mergeCell ref="K52:K54"/>
    <mergeCell ref="D53:H53"/>
    <mergeCell ref="B54:I54"/>
    <mergeCell ref="B56:J56"/>
    <mergeCell ref="D57:G57"/>
    <mergeCell ref="K57:K59"/>
    <mergeCell ref="D58:H58"/>
    <mergeCell ref="B59:I59"/>
    <mergeCell ref="C47:G47"/>
    <mergeCell ref="C42:I42"/>
    <mergeCell ref="B43:G43"/>
    <mergeCell ref="B44:B48"/>
    <mergeCell ref="C44:E44"/>
    <mergeCell ref="I44:J44"/>
    <mergeCell ref="C45:G45"/>
    <mergeCell ref="K45:K48"/>
    <mergeCell ref="C48:I48"/>
    <mergeCell ref="K17:K18"/>
    <mergeCell ref="L17:L18"/>
    <mergeCell ref="D18:H18"/>
    <mergeCell ref="A19:I19"/>
    <mergeCell ref="K20:K21"/>
    <mergeCell ref="L20:L21"/>
    <mergeCell ref="C28:G28"/>
    <mergeCell ref="C29:G29"/>
    <mergeCell ref="C46:G46"/>
    <mergeCell ref="B17:C18"/>
    <mergeCell ref="B20:C21"/>
    <mergeCell ref="B26:B33"/>
    <mergeCell ref="B9:C9"/>
    <mergeCell ref="B10:C10"/>
    <mergeCell ref="A13:F13"/>
    <mergeCell ref="A14:I14"/>
    <mergeCell ref="B15:F15"/>
    <mergeCell ref="G15:J15"/>
    <mergeCell ref="A16:J16"/>
    <mergeCell ref="D20:G20"/>
    <mergeCell ref="D21:H21"/>
    <mergeCell ref="D17:G17"/>
    <mergeCell ref="D10:J10"/>
    <mergeCell ref="D11:J11"/>
    <mergeCell ref="A1:K2"/>
    <mergeCell ref="A3:K3"/>
    <mergeCell ref="A4:K4"/>
    <mergeCell ref="A5:K5"/>
    <mergeCell ref="E6:H6"/>
    <mergeCell ref="A8:F8"/>
    <mergeCell ref="D9:J9"/>
    <mergeCell ref="B11:C11"/>
    <mergeCell ref="K159:K161"/>
    <mergeCell ref="D160:H160"/>
    <mergeCell ref="D161:E161"/>
    <mergeCell ref="F161:J161"/>
    <mergeCell ref="F163:I163"/>
    <mergeCell ref="J163:K163"/>
    <mergeCell ref="D150:H150"/>
    <mergeCell ref="D151:H151"/>
    <mergeCell ref="D152:H152"/>
    <mergeCell ref="B155:H155"/>
    <mergeCell ref="B156:C157"/>
    <mergeCell ref="D156:H156"/>
    <mergeCell ref="D157:H157"/>
    <mergeCell ref="B159:C161"/>
    <mergeCell ref="D142:H142"/>
    <mergeCell ref="D143:H143"/>
    <mergeCell ref="D144:H144"/>
    <mergeCell ref="D145:H145"/>
    <mergeCell ref="D146:H146"/>
    <mergeCell ref="D147:H147"/>
    <mergeCell ref="B149:G149"/>
    <mergeCell ref="A158:J158"/>
    <mergeCell ref="A107:K107"/>
    <mergeCell ref="B109:H110"/>
    <mergeCell ref="I109:J110"/>
    <mergeCell ref="A112:K112"/>
    <mergeCell ref="B113:C117"/>
    <mergeCell ref="D113:G113"/>
    <mergeCell ref="D116:G116"/>
    <mergeCell ref="D124:I124"/>
    <mergeCell ref="D125:I125"/>
    <mergeCell ref="B124:C127"/>
    <mergeCell ref="D127:I127"/>
    <mergeCell ref="A138:J138"/>
    <mergeCell ref="B139:H139"/>
    <mergeCell ref="D140:H140"/>
    <mergeCell ref="D141:H141"/>
    <mergeCell ref="K149:K152"/>
    <mergeCell ref="K155:K157"/>
    <mergeCell ref="L155:L157"/>
    <mergeCell ref="L159:L161"/>
    <mergeCell ref="K109:K110"/>
    <mergeCell ref="K113:K117"/>
    <mergeCell ref="K120:K127"/>
    <mergeCell ref="K129:K130"/>
    <mergeCell ref="K133:K136"/>
    <mergeCell ref="K139:K147"/>
    <mergeCell ref="L149:L152"/>
    <mergeCell ref="D114:H114"/>
    <mergeCell ref="D115:F115"/>
    <mergeCell ref="G115:H115"/>
    <mergeCell ref="I113:J113"/>
    <mergeCell ref="J116:J117"/>
    <mergeCell ref="B129:D130"/>
    <mergeCell ref="B133:C136"/>
    <mergeCell ref="B140:C147"/>
    <mergeCell ref="B150:C152"/>
    <mergeCell ref="E129:G129"/>
    <mergeCell ref="I129:J129"/>
    <mergeCell ref="E130:H130"/>
    <mergeCell ref="A131:J131"/>
    <mergeCell ref="A132:K132"/>
    <mergeCell ref="D133:G133"/>
    <mergeCell ref="D134:H134"/>
    <mergeCell ref="I133:J133"/>
    <mergeCell ref="J134:J136"/>
    <mergeCell ref="D136:G136"/>
  </mergeCells>
  <dataValidations count="3">
    <dataValidation type="list" allowBlank="1" showErrorMessage="1" sqref="D11">
      <formula1>"Automatique,Electronique,Electrotechnique,Télécommunications"</formula1>
    </dataValidation>
    <dataValidation type="list" allowBlank="1" showErrorMessage="1" sqref="I99:I104 J124:J127 I140:I147 I150:I152 I156:I157 I160">
      <formula1>"Oui,Non"</formula1>
    </dataValidation>
    <dataValidation type="list" allowBlank="1" showErrorMessage="1" sqref="D10">
      <formula1>"Doctorant non salarié,MAB / MAA,MCB,MCA,Pr"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PMS-2025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2025-03-06T12:16:35Z</dcterms:created>
  <dcterms:modified xsi:type="dcterms:W3CDTF">2025-03-06T12:26:46Z</dcterms:modified>
</cp:coreProperties>
</file>